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0707DA4E-F7A1-4CF6-8F0B-A2BEE6FB2C99}" xr6:coauthVersionLast="47" xr6:coauthVersionMax="47" xr10:uidLastSave="{00000000-0000-0000-0000-000000000000}"/>
  <bookViews>
    <workbookView xWindow="-120" yWindow="-120" windowWidth="29040" windowHeight="15990" tabRatio="722" xr2:uid="{00000000-000D-0000-FFFF-FFFF00000000}"/>
  </bookViews>
  <sheets>
    <sheet name="接続供給兼基本契約申込書 ※契約者毎の申込み" sheetId="196" r:id="rId1"/>
    <sheet name="接続供給兼基本契約申込書　※代表者による申込み" sheetId="197" r:id="rId2"/>
    <sheet name="別紙(連記式)" sheetId="166" r:id="rId3"/>
    <sheet name="別紙_開始 （時間分割型）-1" sheetId="165" r:id="rId4"/>
    <sheet name="別紙_開始 （時間分割型） -2" sheetId="167" r:id="rId5"/>
    <sheet name="別紙_開始 （時間分割型） -3" sheetId="168" r:id="rId6"/>
    <sheet name="別紙_開始 （時間分割型） -4" sheetId="169" r:id="rId7"/>
    <sheet name="別紙_開始 （時間分割型） -5" sheetId="170" r:id="rId8"/>
    <sheet name="別紙_開始 （時間分割型） -6" sheetId="171" r:id="rId9"/>
    <sheet name="別紙_開始 （時間分割型） -7" sheetId="172" r:id="rId10"/>
    <sheet name="別紙_開始 （時間分割型） -8" sheetId="173" r:id="rId11"/>
    <sheet name="別紙_開始 （時間分割型） -9" sheetId="174" r:id="rId12"/>
    <sheet name="別紙_開始 （時間分割型） -10" sheetId="175" r:id="rId13"/>
    <sheet name="別紙_開始 （時間分割型） -11" sheetId="176" r:id="rId14"/>
    <sheet name="別紙_開始 （時間分割型） -12" sheetId="177" r:id="rId15"/>
    <sheet name="別紙_開始 （時間分割型） -13" sheetId="178" r:id="rId16"/>
    <sheet name="別紙_開始 （時間分割型） -14" sheetId="179" r:id="rId17"/>
    <sheet name="別紙_開始 （時間分割型） -15" sheetId="180" r:id="rId18"/>
    <sheet name="別紙_開始 （時間分割型） -16" sheetId="181" r:id="rId19"/>
    <sheet name="別紙_開始 （時間分割型） -17" sheetId="182" r:id="rId20"/>
    <sheet name="別紙_開始 （時間分割型） -18" sheetId="183" r:id="rId21"/>
    <sheet name="別紙_開始 （時間分割型） -19" sheetId="184" r:id="rId22"/>
    <sheet name="別紙_開始 （時間分割型） -20" sheetId="185" r:id="rId23"/>
    <sheet name="別紙_開始 （時間分割型） -21" sheetId="186" r:id="rId24"/>
    <sheet name="別紙_開始 （時間分割型） -22" sheetId="187" r:id="rId25"/>
    <sheet name="別紙_開始 （時間分割型） -23" sheetId="188" r:id="rId26"/>
    <sheet name="別紙_開始 （時間分割型） -24" sheetId="189" r:id="rId27"/>
    <sheet name="別紙_開始 （時間分割型） -25" sheetId="190" r:id="rId28"/>
    <sheet name="別紙_開始 （時間分割型） -26" sheetId="191" r:id="rId29"/>
    <sheet name="別紙_開始 （時間分割型） -27" sheetId="192" r:id="rId30"/>
    <sheet name="別紙_開始 （時間分割型） -28" sheetId="193" r:id="rId31"/>
    <sheet name="別紙_開始 （時間分割型） -29" sheetId="194" r:id="rId32"/>
    <sheet name="別紙_開始 （時間分割型） -30" sheetId="195" r:id="rId33"/>
  </sheets>
  <externalReferences>
    <externalReference r:id="rId34"/>
    <externalReference r:id="rId35"/>
  </externalReferences>
  <definedNames>
    <definedName name="Data" localSheetId="0">'[1]別紙(連記式)(計画・実需Ｌ側)'!$A$6:$BN$35</definedName>
    <definedName name="Data" localSheetId="1">'[1]別紙(連記式)(計画・実需Ｌ側)'!$A$6:$BN$35</definedName>
    <definedName name="Data" localSheetId="2">'別紙(連記式)'!$A$8:$CG$37</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4">#REF!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5">#REF!</definedName>
    <definedName name="Data" localSheetId="32">#REF!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3">#REF!</definedName>
    <definedName name="Data">#REF!</definedName>
    <definedName name="Data2" localSheetId="0">#REF!</definedName>
    <definedName name="Data2" localSheetId="2">#REF!</definedName>
    <definedName name="Data2" localSheetId="12">#REF!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4">#REF!</definedName>
    <definedName name="Data2" localSheetId="22">#REF!</definedName>
    <definedName name="Data2" localSheetId="23">#REF!</definedName>
    <definedName name="Data2" localSheetId="24">#REF!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5">#REF!</definedName>
    <definedName name="Data2" localSheetId="32">#REF!</definedName>
    <definedName name="Data2" localSheetId="6">#REF!</definedName>
    <definedName name="Data2" localSheetId="7">#REF!</definedName>
    <definedName name="Data2" localSheetId="8">#REF!</definedName>
    <definedName name="Data2" localSheetId="9">#REF!</definedName>
    <definedName name="Data2" localSheetId="10">#REF!</definedName>
    <definedName name="Data2" localSheetId="11">#REF!</definedName>
    <definedName name="Data2" localSheetId="3">#REF!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localSheetId="12" hidden="1">{"'（４）'!$A$1:$I$53"}</definedName>
    <definedName name="HTML_CON" localSheetId="13" hidden="1">{"'（４）'!$A$1:$I$53"}</definedName>
    <definedName name="HTML_CON" localSheetId="14" hidden="1">{"'（４）'!$A$1:$I$53"}</definedName>
    <definedName name="HTML_CON" localSheetId="15" hidden="1">{"'（４）'!$A$1:$I$53"}</definedName>
    <definedName name="HTML_CON" localSheetId="16" hidden="1">{"'（４）'!$A$1:$I$53"}</definedName>
    <definedName name="HTML_CON" localSheetId="17" hidden="1">{"'（４）'!$A$1:$I$53"}</definedName>
    <definedName name="HTML_CON" localSheetId="18" hidden="1">{"'（４）'!$A$1:$I$53"}</definedName>
    <definedName name="HTML_CON" localSheetId="19" hidden="1">{"'（４）'!$A$1:$I$53"}</definedName>
    <definedName name="HTML_CON" localSheetId="20" hidden="1">{"'（４）'!$A$1:$I$53"}</definedName>
    <definedName name="HTML_CON" localSheetId="21" hidden="1">{"'（４）'!$A$1:$I$53"}</definedName>
    <definedName name="HTML_CON" localSheetId="4" hidden="1">{"'（４）'!$A$1:$I$53"}</definedName>
    <definedName name="HTML_CON" localSheetId="22" hidden="1">{"'（４）'!$A$1:$I$53"}</definedName>
    <definedName name="HTML_CON" localSheetId="23" hidden="1">{"'（４）'!$A$1:$I$53"}</definedName>
    <definedName name="HTML_CON" localSheetId="24" hidden="1">{"'（４）'!$A$1:$I$53"}</definedName>
    <definedName name="HTML_CON" localSheetId="25" hidden="1">{"'（４）'!$A$1:$I$53"}</definedName>
    <definedName name="HTML_CON" localSheetId="26" hidden="1">{"'（４）'!$A$1:$I$53"}</definedName>
    <definedName name="HTML_CON" localSheetId="27" hidden="1">{"'（４）'!$A$1:$I$53"}</definedName>
    <definedName name="HTML_CON" localSheetId="28" hidden="1">{"'（４）'!$A$1:$I$53"}</definedName>
    <definedName name="HTML_CON" localSheetId="29" hidden="1">{"'（４）'!$A$1:$I$53"}</definedName>
    <definedName name="HTML_CON" localSheetId="30" hidden="1">{"'（４）'!$A$1:$I$53"}</definedName>
    <definedName name="HTML_CON" localSheetId="31" hidden="1">{"'（４）'!$A$1:$I$53"}</definedName>
    <definedName name="HTML_CON" localSheetId="5" hidden="1">{"'（４）'!$A$1:$I$53"}</definedName>
    <definedName name="HTML_CON" localSheetId="32" hidden="1">{"'（４）'!$A$1:$I$53"}</definedName>
    <definedName name="HTML_CON" localSheetId="6" hidden="1">{"'（４）'!$A$1:$I$53"}</definedName>
    <definedName name="HTML_CON" localSheetId="7" hidden="1">{"'（４）'!$A$1:$I$53"}</definedName>
    <definedName name="HTML_CON" localSheetId="8" hidden="1">{"'（４）'!$A$1:$I$53"}</definedName>
    <definedName name="HTML_CON" localSheetId="9" hidden="1">{"'（４）'!$A$1:$I$53"}</definedName>
    <definedName name="HTML_CON" localSheetId="10" hidden="1">{"'（４）'!$A$1:$I$53"}</definedName>
    <definedName name="HTML_CON" localSheetId="11" hidden="1">{"'（４）'!$A$1:$I$53"}</definedName>
    <definedName name="HTML_CON" localSheetId="3"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localSheetId="12" hidden="1">{"'（４）'!$A$1:$I$53"}</definedName>
    <definedName name="HTML_Control" localSheetId="13" hidden="1">{"'（４）'!$A$1:$I$53"}</definedName>
    <definedName name="HTML_Control" localSheetId="14" hidden="1">{"'（４）'!$A$1:$I$53"}</definedName>
    <definedName name="HTML_Control" localSheetId="15" hidden="1">{"'（４）'!$A$1:$I$53"}</definedName>
    <definedName name="HTML_Control" localSheetId="16" hidden="1">{"'（４）'!$A$1:$I$53"}</definedName>
    <definedName name="HTML_Control" localSheetId="17" hidden="1">{"'（４）'!$A$1:$I$53"}</definedName>
    <definedName name="HTML_Control" localSheetId="18" hidden="1">{"'（４）'!$A$1:$I$53"}</definedName>
    <definedName name="HTML_Control" localSheetId="19" hidden="1">{"'（４）'!$A$1:$I$53"}</definedName>
    <definedName name="HTML_Control" localSheetId="20" hidden="1">{"'（４）'!$A$1:$I$53"}</definedName>
    <definedName name="HTML_Control" localSheetId="21" hidden="1">{"'（４）'!$A$1:$I$53"}</definedName>
    <definedName name="HTML_Control" localSheetId="4" hidden="1">{"'（４）'!$A$1:$I$53"}</definedName>
    <definedName name="HTML_Control" localSheetId="22" hidden="1">{"'（４）'!$A$1:$I$53"}</definedName>
    <definedName name="HTML_Control" localSheetId="23" hidden="1">{"'（４）'!$A$1:$I$53"}</definedName>
    <definedName name="HTML_Control" localSheetId="24" hidden="1">{"'（４）'!$A$1:$I$53"}</definedName>
    <definedName name="HTML_Control" localSheetId="25" hidden="1">{"'（４）'!$A$1:$I$53"}</definedName>
    <definedName name="HTML_Control" localSheetId="26" hidden="1">{"'（４）'!$A$1:$I$53"}</definedName>
    <definedName name="HTML_Control" localSheetId="27" hidden="1">{"'（４）'!$A$1:$I$53"}</definedName>
    <definedName name="HTML_Control" localSheetId="28" hidden="1">{"'（４）'!$A$1:$I$53"}</definedName>
    <definedName name="HTML_Control" localSheetId="29" hidden="1">{"'（４）'!$A$1:$I$53"}</definedName>
    <definedName name="HTML_Control" localSheetId="30" hidden="1">{"'（４）'!$A$1:$I$53"}</definedName>
    <definedName name="HTML_Control" localSheetId="31" hidden="1">{"'（４）'!$A$1:$I$53"}</definedName>
    <definedName name="HTML_Control" localSheetId="5" hidden="1">{"'（４）'!$A$1:$I$53"}</definedName>
    <definedName name="HTML_Control" localSheetId="32" hidden="1">{"'（４）'!$A$1:$I$53"}</definedName>
    <definedName name="HTML_Control" localSheetId="6" hidden="1">{"'（４）'!$A$1:$I$53"}</definedName>
    <definedName name="HTML_Control" localSheetId="7" hidden="1">{"'（４）'!$A$1:$I$53"}</definedName>
    <definedName name="HTML_Control" localSheetId="8" hidden="1">{"'（４）'!$A$1:$I$53"}</definedName>
    <definedName name="HTML_Control" localSheetId="9" hidden="1">{"'（４）'!$A$1:$I$53"}</definedName>
    <definedName name="HTML_Control" localSheetId="10" hidden="1">{"'（４）'!$A$1:$I$53"}</definedName>
    <definedName name="HTML_Control" localSheetId="11" hidden="1">{"'（４）'!$A$1:$I$53"}</definedName>
    <definedName name="HTML_Control" localSheetId="3"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'別紙(連記式)'!$A$1:$BV$48</definedName>
    <definedName name="_xlnm.Print_Area" localSheetId="12">'別紙_開始 （時間分割型） -10'!$B$1:$AV$66</definedName>
    <definedName name="_xlnm.Print_Area" localSheetId="13">'別紙_開始 （時間分割型） -11'!$B$1:$AV$66</definedName>
    <definedName name="_xlnm.Print_Area" localSheetId="14">'別紙_開始 （時間分割型） -12'!$B$1:$AV$66</definedName>
    <definedName name="_xlnm.Print_Area" localSheetId="15">'別紙_開始 （時間分割型） -13'!$B$1:$AV$66</definedName>
    <definedName name="_xlnm.Print_Area" localSheetId="16">'別紙_開始 （時間分割型） -14'!$B$1:$AV$66</definedName>
    <definedName name="_xlnm.Print_Area" localSheetId="17">'別紙_開始 （時間分割型） -15'!$B$1:$AV$66</definedName>
    <definedName name="_xlnm.Print_Area" localSheetId="18">'別紙_開始 （時間分割型） -16'!$B$1:$AV$66</definedName>
    <definedName name="_xlnm.Print_Area" localSheetId="19">'別紙_開始 （時間分割型） -17'!$B$1:$AV$66</definedName>
    <definedName name="_xlnm.Print_Area" localSheetId="20">'別紙_開始 （時間分割型） -18'!$B$1:$AV$66</definedName>
    <definedName name="_xlnm.Print_Area" localSheetId="21">'別紙_開始 （時間分割型） -19'!$B$1:$AV$66</definedName>
    <definedName name="_xlnm.Print_Area" localSheetId="4">'別紙_開始 （時間分割型） -2'!$B$1:$AV$66</definedName>
    <definedName name="_xlnm.Print_Area" localSheetId="22">'別紙_開始 （時間分割型） -20'!$B$1:$AV$66</definedName>
    <definedName name="_xlnm.Print_Area" localSheetId="23">'別紙_開始 （時間分割型） -21'!$B$1:$AV$66</definedName>
    <definedName name="_xlnm.Print_Area" localSheetId="24">'別紙_開始 （時間分割型） -22'!$B$1:$AV$66</definedName>
    <definedName name="_xlnm.Print_Area" localSheetId="25">'別紙_開始 （時間分割型） -23'!$B$1:$AV$66</definedName>
    <definedName name="_xlnm.Print_Area" localSheetId="26">'別紙_開始 （時間分割型） -24'!$B$1:$AV$66</definedName>
    <definedName name="_xlnm.Print_Area" localSheetId="27">'別紙_開始 （時間分割型） -25'!$B$1:$AV$66</definedName>
    <definedName name="_xlnm.Print_Area" localSheetId="28">'別紙_開始 （時間分割型） -26'!$B$1:$AV$66</definedName>
    <definedName name="_xlnm.Print_Area" localSheetId="29">'別紙_開始 （時間分割型） -27'!$B$1:$AV$66</definedName>
    <definedName name="_xlnm.Print_Area" localSheetId="30">'別紙_開始 （時間分割型） -28'!$B$1:$AV$66</definedName>
    <definedName name="_xlnm.Print_Area" localSheetId="31">'別紙_開始 （時間分割型） -29'!$B$1:$AV$66</definedName>
    <definedName name="_xlnm.Print_Area" localSheetId="5">'別紙_開始 （時間分割型） -3'!$B$1:$AV$66</definedName>
    <definedName name="_xlnm.Print_Area" localSheetId="32">'別紙_開始 （時間分割型） -30'!$B$1:$AV$66</definedName>
    <definedName name="_xlnm.Print_Area" localSheetId="6">'別紙_開始 （時間分割型） -4'!$B$1:$AV$66</definedName>
    <definedName name="_xlnm.Print_Area" localSheetId="7">'別紙_開始 （時間分割型） -5'!$B$1:$AV$66</definedName>
    <definedName name="_xlnm.Print_Area" localSheetId="8">'別紙_開始 （時間分割型） -6'!$B$1:$AV$66</definedName>
    <definedName name="_xlnm.Print_Area" localSheetId="9">'別紙_開始 （時間分割型） -7'!$B$1:$AV$66</definedName>
    <definedName name="_xlnm.Print_Area" localSheetId="10">'別紙_開始 （時間分割型） -8'!$B$1:$AV$66</definedName>
    <definedName name="_xlnm.Print_Area" localSheetId="11">'別紙_開始 （時間分割型） -9'!$B$1:$AV$66</definedName>
    <definedName name="_xlnm.Print_Area" localSheetId="3">'別紙_開始 （時間分割型）-1'!$B$1:$AV$66</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 localSheetId="12">#REF!</definedName>
    <definedName name="業種名称" localSheetId="13">#REF!</definedName>
    <definedName name="業種名称" localSheetId="14">#REF!</definedName>
    <definedName name="業種名称" localSheetId="15">#REF!</definedName>
    <definedName name="業種名称" localSheetId="16">#REF!</definedName>
    <definedName name="業種名称" localSheetId="17">#REF!</definedName>
    <definedName name="業種名称" localSheetId="18">#REF!</definedName>
    <definedName name="業種名称" localSheetId="19">#REF!</definedName>
    <definedName name="業種名称" localSheetId="20">#REF!</definedName>
    <definedName name="業種名称" localSheetId="21">#REF!</definedName>
    <definedName name="業種名称" localSheetId="4">#REF!</definedName>
    <definedName name="業種名称" localSheetId="22">#REF!</definedName>
    <definedName name="業種名称" localSheetId="23">#REF!</definedName>
    <definedName name="業種名称" localSheetId="24">#REF!</definedName>
    <definedName name="業種名称" localSheetId="25">#REF!</definedName>
    <definedName name="業種名称" localSheetId="26">#REF!</definedName>
    <definedName name="業種名称" localSheetId="27">#REF!</definedName>
    <definedName name="業種名称" localSheetId="28">#REF!</definedName>
    <definedName name="業種名称" localSheetId="29">#REF!</definedName>
    <definedName name="業種名称" localSheetId="30">#REF!</definedName>
    <definedName name="業種名称" localSheetId="31">#REF!</definedName>
    <definedName name="業種名称" localSheetId="5">#REF!</definedName>
    <definedName name="業種名称" localSheetId="32">#REF!</definedName>
    <definedName name="業種名称" localSheetId="6">#REF!</definedName>
    <definedName name="業種名称" localSheetId="7">#REF!</definedName>
    <definedName name="業種名称" localSheetId="8">#REF!</definedName>
    <definedName name="業種名称" localSheetId="9">#REF!</definedName>
    <definedName name="業種名称" localSheetId="10">#REF!</definedName>
    <definedName name="業種名称" localSheetId="11">#REF!</definedName>
    <definedName name="業種名称" localSheetId="3">#REF!</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74" l="1"/>
  <c r="S23" i="174"/>
  <c r="S25" i="174"/>
  <c r="S27" i="174"/>
  <c r="O4" i="189" l="1"/>
  <c r="O62" i="195"/>
  <c r="AL61" i="195"/>
  <c r="U61" i="195"/>
  <c r="U60" i="195"/>
  <c r="AL59" i="195"/>
  <c r="U59" i="195"/>
  <c r="U58" i="195"/>
  <c r="O57" i="195"/>
  <c r="O56" i="195"/>
  <c r="AJ55" i="195"/>
  <c r="S55" i="195"/>
  <c r="AJ54" i="195"/>
  <c r="S54" i="195"/>
  <c r="AJ53" i="195"/>
  <c r="S53" i="195"/>
  <c r="AJ52" i="195"/>
  <c r="S52" i="195"/>
  <c r="AJ51" i="195"/>
  <c r="S51" i="195"/>
  <c r="AJ50" i="195"/>
  <c r="S50" i="195"/>
  <c r="S49" i="195"/>
  <c r="S48" i="195"/>
  <c r="S47" i="195"/>
  <c r="AJ46" i="195"/>
  <c r="AJ45" i="195"/>
  <c r="S45" i="195"/>
  <c r="AJ44" i="195"/>
  <c r="S44" i="195"/>
  <c r="S43" i="195"/>
  <c r="S42" i="195"/>
  <c r="S41" i="195"/>
  <c r="AJ40" i="195"/>
  <c r="AJ39" i="195"/>
  <c r="S39" i="195"/>
  <c r="AJ38" i="195"/>
  <c r="S38" i="195"/>
  <c r="AJ37" i="195"/>
  <c r="S37" i="195"/>
  <c r="T36" i="195"/>
  <c r="T35" i="195"/>
  <c r="T34" i="195"/>
  <c r="AK33" i="195"/>
  <c r="Y32" i="195"/>
  <c r="S32" i="195"/>
  <c r="Y31" i="195"/>
  <c r="S31" i="195"/>
  <c r="S29" i="195"/>
  <c r="S28" i="195"/>
  <c r="S27" i="195"/>
  <c r="AJ26" i="195"/>
  <c r="S25" i="195"/>
  <c r="S24" i="195"/>
  <c r="S23" i="195"/>
  <c r="AJ22" i="195"/>
  <c r="S21" i="195"/>
  <c r="S20" i="195"/>
  <c r="S19" i="195"/>
  <c r="S18" i="195"/>
  <c r="AJ17" i="195"/>
  <c r="O15" i="195"/>
  <c r="AM14" i="195"/>
  <c r="O13" i="195"/>
  <c r="AI10" i="195"/>
  <c r="O9" i="195"/>
  <c r="O8" i="195"/>
  <c r="V7" i="195"/>
  <c r="Q7" i="195"/>
  <c r="O6" i="195"/>
  <c r="O5" i="195"/>
  <c r="O4" i="195"/>
  <c r="O62" i="194"/>
  <c r="AL61" i="194"/>
  <c r="U61" i="194"/>
  <c r="U60" i="194"/>
  <c r="AL59" i="194"/>
  <c r="U59" i="194"/>
  <c r="U58" i="194"/>
  <c r="O57" i="194"/>
  <c r="O56" i="194"/>
  <c r="AJ55" i="194"/>
  <c r="S55" i="194"/>
  <c r="AJ54" i="194"/>
  <c r="S54" i="194"/>
  <c r="AJ53" i="194"/>
  <c r="S53" i="194"/>
  <c r="AJ52" i="194"/>
  <c r="S52" i="194"/>
  <c r="AJ51" i="194"/>
  <c r="S51" i="194"/>
  <c r="AJ50" i="194"/>
  <c r="S50" i="194"/>
  <c r="S49" i="194"/>
  <c r="S48" i="194"/>
  <c r="S47" i="194"/>
  <c r="AJ46" i="194"/>
  <c r="AJ45" i="194"/>
  <c r="S45" i="194"/>
  <c r="AJ44" i="194"/>
  <c r="S44" i="194"/>
  <c r="S43" i="194"/>
  <c r="S42" i="194"/>
  <c r="S41" i="194"/>
  <c r="AJ40" i="194"/>
  <c r="AJ39" i="194"/>
  <c r="S39" i="194"/>
  <c r="AJ38" i="194"/>
  <c r="S38" i="194"/>
  <c r="AJ37" i="194"/>
  <c r="S37" i="194"/>
  <c r="T36" i="194"/>
  <c r="T35" i="194"/>
  <c r="T34" i="194"/>
  <c r="AK33" i="194"/>
  <c r="Y32" i="194"/>
  <c r="S32" i="194"/>
  <c r="Y31" i="194"/>
  <c r="S31" i="194"/>
  <c r="S29" i="194"/>
  <c r="S28" i="194"/>
  <c r="S27" i="194"/>
  <c r="AJ26" i="194"/>
  <c r="S25" i="194"/>
  <c r="S24" i="194"/>
  <c r="S23" i="194"/>
  <c r="AJ22" i="194"/>
  <c r="S21" i="194"/>
  <c r="S20" i="194"/>
  <c r="S19" i="194"/>
  <c r="S18" i="194"/>
  <c r="AJ17" i="194"/>
  <c r="O15" i="194"/>
  <c r="AM14" i="194"/>
  <c r="O13" i="194"/>
  <c r="AI10" i="194"/>
  <c r="O9" i="194"/>
  <c r="O8" i="194"/>
  <c r="V7" i="194"/>
  <c r="Q7" i="194"/>
  <c r="O6" i="194"/>
  <c r="O5" i="194"/>
  <c r="O4" i="194"/>
  <c r="O62" i="193"/>
  <c r="AL61" i="193"/>
  <c r="U61" i="193"/>
  <c r="U60" i="193"/>
  <c r="AL59" i="193"/>
  <c r="U59" i="193"/>
  <c r="U58" i="193"/>
  <c r="O57" i="193"/>
  <c r="O56" i="193"/>
  <c r="AJ55" i="193"/>
  <c r="S55" i="193"/>
  <c r="AJ54" i="193"/>
  <c r="S54" i="193"/>
  <c r="AJ53" i="193"/>
  <c r="S53" i="193"/>
  <c r="AJ52" i="193"/>
  <c r="S52" i="193"/>
  <c r="AJ51" i="193"/>
  <c r="S51" i="193"/>
  <c r="AJ50" i="193"/>
  <c r="S50" i="193"/>
  <c r="S49" i="193"/>
  <c r="S48" i="193"/>
  <c r="S47" i="193"/>
  <c r="AJ46" i="193"/>
  <c r="AJ45" i="193"/>
  <c r="S45" i="193"/>
  <c r="AJ44" i="193"/>
  <c r="S44" i="193"/>
  <c r="S43" i="193"/>
  <c r="S42" i="193"/>
  <c r="S41" i="193"/>
  <c r="AJ40" i="193"/>
  <c r="AJ39" i="193"/>
  <c r="S39" i="193"/>
  <c r="AJ38" i="193"/>
  <c r="S38" i="193"/>
  <c r="AJ37" i="193"/>
  <c r="S37" i="193"/>
  <c r="T36" i="193"/>
  <c r="T35" i="193"/>
  <c r="T34" i="193"/>
  <c r="AK33" i="193"/>
  <c r="Y32" i="193"/>
  <c r="S32" i="193"/>
  <c r="Y31" i="193"/>
  <c r="S31" i="193"/>
  <c r="S29" i="193"/>
  <c r="S28" i="193"/>
  <c r="S27" i="193"/>
  <c r="AJ26" i="193"/>
  <c r="S25" i="193"/>
  <c r="S24" i="193"/>
  <c r="S23" i="193"/>
  <c r="AJ22" i="193"/>
  <c r="S21" i="193"/>
  <c r="S20" i="193"/>
  <c r="S19" i="193"/>
  <c r="S18" i="193"/>
  <c r="AJ17" i="193"/>
  <c r="O15" i="193"/>
  <c r="AM14" i="193"/>
  <c r="O13" i="193"/>
  <c r="AI10" i="193"/>
  <c r="O9" i="193"/>
  <c r="O8" i="193"/>
  <c r="V7" i="193"/>
  <c r="Q7" i="193"/>
  <c r="O6" i="193"/>
  <c r="O5" i="193"/>
  <c r="O4" i="193"/>
  <c r="O62" i="192"/>
  <c r="AL61" i="192"/>
  <c r="U61" i="192"/>
  <c r="U60" i="192"/>
  <c r="AL59" i="192"/>
  <c r="U59" i="192"/>
  <c r="U58" i="192"/>
  <c r="O57" i="192"/>
  <c r="O56" i="192"/>
  <c r="AJ55" i="192"/>
  <c r="S55" i="192"/>
  <c r="AJ54" i="192"/>
  <c r="S54" i="192"/>
  <c r="AJ53" i="192"/>
  <c r="S53" i="192"/>
  <c r="AJ52" i="192"/>
  <c r="S52" i="192"/>
  <c r="AJ51" i="192"/>
  <c r="S51" i="192"/>
  <c r="AJ50" i="192"/>
  <c r="S50" i="192"/>
  <c r="S49" i="192"/>
  <c r="S48" i="192"/>
  <c r="S47" i="192"/>
  <c r="AJ46" i="192"/>
  <c r="AJ45" i="192"/>
  <c r="S45" i="192"/>
  <c r="AJ44" i="192"/>
  <c r="S44" i="192"/>
  <c r="S43" i="192"/>
  <c r="S42" i="192"/>
  <c r="S41" i="192"/>
  <c r="AJ40" i="192"/>
  <c r="AJ39" i="192"/>
  <c r="S39" i="192"/>
  <c r="AJ38" i="192"/>
  <c r="S38" i="192"/>
  <c r="AJ37" i="192"/>
  <c r="S37" i="192"/>
  <c r="T36" i="192"/>
  <c r="T35" i="192"/>
  <c r="T34" i="192"/>
  <c r="AK33" i="192"/>
  <c r="Y32" i="192"/>
  <c r="S32" i="192"/>
  <c r="Y31" i="192"/>
  <c r="S31" i="192"/>
  <c r="S29" i="192"/>
  <c r="S28" i="192"/>
  <c r="S27" i="192"/>
  <c r="AJ26" i="192"/>
  <c r="S25" i="192"/>
  <c r="S24" i="192"/>
  <c r="S23" i="192"/>
  <c r="AJ22" i="192"/>
  <c r="S21" i="192"/>
  <c r="S20" i="192"/>
  <c r="S19" i="192"/>
  <c r="S18" i="192"/>
  <c r="AJ17" i="192"/>
  <c r="O15" i="192"/>
  <c r="AM14" i="192"/>
  <c r="O13" i="192"/>
  <c r="AI10" i="192"/>
  <c r="O9" i="192"/>
  <c r="O8" i="192"/>
  <c r="V7" i="192"/>
  <c r="Q7" i="192"/>
  <c r="O6" i="192"/>
  <c r="O5" i="192"/>
  <c r="O4" i="192"/>
  <c r="O62" i="191"/>
  <c r="AL61" i="191"/>
  <c r="U61" i="191"/>
  <c r="U60" i="191"/>
  <c r="AL59" i="191"/>
  <c r="U59" i="191"/>
  <c r="U58" i="191"/>
  <c r="O57" i="191"/>
  <c r="O56" i="191"/>
  <c r="AJ55" i="191"/>
  <c r="S55" i="191"/>
  <c r="AJ54" i="191"/>
  <c r="S54" i="191"/>
  <c r="AJ53" i="191"/>
  <c r="S53" i="191"/>
  <c r="AJ52" i="191"/>
  <c r="S52" i="191"/>
  <c r="AJ51" i="191"/>
  <c r="S51" i="191"/>
  <c r="AJ50" i="191"/>
  <c r="S50" i="191"/>
  <c r="S49" i="191"/>
  <c r="S48" i="191"/>
  <c r="S47" i="191"/>
  <c r="AJ46" i="191"/>
  <c r="AJ45" i="191"/>
  <c r="S45" i="191"/>
  <c r="AJ44" i="191"/>
  <c r="S44" i="191"/>
  <c r="S43" i="191"/>
  <c r="S42" i="191"/>
  <c r="S41" i="191"/>
  <c r="AJ40" i="191"/>
  <c r="AJ39" i="191"/>
  <c r="S39" i="191"/>
  <c r="AJ38" i="191"/>
  <c r="S38" i="191"/>
  <c r="AJ37" i="191"/>
  <c r="S37" i="191"/>
  <c r="T36" i="191"/>
  <c r="T35" i="191"/>
  <c r="T34" i="191"/>
  <c r="AK33" i="191"/>
  <c r="Y32" i="191"/>
  <c r="S32" i="191"/>
  <c r="Y31" i="191"/>
  <c r="S31" i="191"/>
  <c r="S29" i="191"/>
  <c r="S28" i="191"/>
  <c r="S27" i="191"/>
  <c r="AJ26" i="191"/>
  <c r="S25" i="191"/>
  <c r="S24" i="191"/>
  <c r="S23" i="191"/>
  <c r="AJ22" i="191"/>
  <c r="S21" i="191"/>
  <c r="S20" i="191"/>
  <c r="S19" i="191"/>
  <c r="S18" i="191"/>
  <c r="AJ17" i="191"/>
  <c r="O15" i="191"/>
  <c r="AM14" i="191"/>
  <c r="O13" i="191"/>
  <c r="AI10" i="191"/>
  <c r="O9" i="191"/>
  <c r="O8" i="191"/>
  <c r="V7" i="191"/>
  <c r="Q7" i="191"/>
  <c r="O6" i="191"/>
  <c r="O5" i="191"/>
  <c r="O4" i="191"/>
  <c r="O62" i="190"/>
  <c r="AL61" i="190"/>
  <c r="U61" i="190"/>
  <c r="U60" i="190"/>
  <c r="AL59" i="190"/>
  <c r="U59" i="190"/>
  <c r="U58" i="190"/>
  <c r="O57" i="190"/>
  <c r="O56" i="190"/>
  <c r="AJ55" i="190"/>
  <c r="S55" i="190"/>
  <c r="AJ54" i="190"/>
  <c r="S54" i="190"/>
  <c r="AJ53" i="190"/>
  <c r="S53" i="190"/>
  <c r="AJ52" i="190"/>
  <c r="S52" i="190"/>
  <c r="AJ51" i="190"/>
  <c r="S51" i="190"/>
  <c r="AJ50" i="190"/>
  <c r="S50" i="190"/>
  <c r="S49" i="190"/>
  <c r="S48" i="190"/>
  <c r="S47" i="190"/>
  <c r="AJ46" i="190"/>
  <c r="AJ45" i="190"/>
  <c r="S45" i="190"/>
  <c r="AJ44" i="190"/>
  <c r="S44" i="190"/>
  <c r="S43" i="190"/>
  <c r="S42" i="190"/>
  <c r="S41" i="190"/>
  <c r="AJ40" i="190"/>
  <c r="AJ39" i="190"/>
  <c r="S39" i="190"/>
  <c r="AJ38" i="190"/>
  <c r="S38" i="190"/>
  <c r="AJ37" i="190"/>
  <c r="S37" i="190"/>
  <c r="T36" i="190"/>
  <c r="T35" i="190"/>
  <c r="T34" i="190"/>
  <c r="AK33" i="190"/>
  <c r="Y32" i="190"/>
  <c r="S32" i="190"/>
  <c r="Y31" i="190"/>
  <c r="S31" i="190"/>
  <c r="S29" i="190"/>
  <c r="S28" i="190"/>
  <c r="S27" i="190"/>
  <c r="AJ26" i="190"/>
  <c r="S25" i="190"/>
  <c r="S24" i="190"/>
  <c r="S23" i="190"/>
  <c r="AJ22" i="190"/>
  <c r="S21" i="190"/>
  <c r="S20" i="190"/>
  <c r="S19" i="190"/>
  <c r="S18" i="190"/>
  <c r="AJ17" i="190"/>
  <c r="O15" i="190"/>
  <c r="AM14" i="190"/>
  <c r="O13" i="190"/>
  <c r="AI10" i="190"/>
  <c r="O9" i="190"/>
  <c r="O8" i="190"/>
  <c r="V7" i="190"/>
  <c r="Q7" i="190"/>
  <c r="O6" i="190"/>
  <c r="O5" i="190"/>
  <c r="O4" i="190"/>
  <c r="O62" i="189"/>
  <c r="AL61" i="189"/>
  <c r="U61" i="189"/>
  <c r="U60" i="189"/>
  <c r="AL59" i="189"/>
  <c r="U59" i="189"/>
  <c r="U58" i="189"/>
  <c r="O57" i="189"/>
  <c r="O56" i="189"/>
  <c r="AJ55" i="189"/>
  <c r="S55" i="189"/>
  <c r="AJ54" i="189"/>
  <c r="S54" i="189"/>
  <c r="AJ53" i="189"/>
  <c r="S53" i="189"/>
  <c r="AJ52" i="189"/>
  <c r="S52" i="189"/>
  <c r="AJ51" i="189"/>
  <c r="S51" i="189"/>
  <c r="AJ50" i="189"/>
  <c r="S50" i="189"/>
  <c r="S49" i="189"/>
  <c r="S48" i="189"/>
  <c r="S47" i="189"/>
  <c r="AJ46" i="189"/>
  <c r="AJ45" i="189"/>
  <c r="S45" i="189"/>
  <c r="AJ44" i="189"/>
  <c r="S44" i="189"/>
  <c r="S43" i="189"/>
  <c r="S42" i="189"/>
  <c r="S41" i="189"/>
  <c r="AJ40" i="189"/>
  <c r="AJ39" i="189"/>
  <c r="S39" i="189"/>
  <c r="AJ38" i="189"/>
  <c r="S38" i="189"/>
  <c r="AJ37" i="189"/>
  <c r="S37" i="189"/>
  <c r="T36" i="189"/>
  <c r="T35" i="189"/>
  <c r="T34" i="189"/>
  <c r="AK33" i="189"/>
  <c r="Y32" i="189"/>
  <c r="S32" i="189"/>
  <c r="Y31" i="189"/>
  <c r="S31" i="189"/>
  <c r="S29" i="189"/>
  <c r="S28" i="189"/>
  <c r="S27" i="189"/>
  <c r="AJ26" i="189"/>
  <c r="S25" i="189"/>
  <c r="S24" i="189"/>
  <c r="S23" i="189"/>
  <c r="AJ22" i="189"/>
  <c r="S21" i="189"/>
  <c r="S20" i="189"/>
  <c r="S19" i="189"/>
  <c r="S18" i="189"/>
  <c r="AJ17" i="189"/>
  <c r="O15" i="189"/>
  <c r="AM14" i="189"/>
  <c r="O13" i="189"/>
  <c r="AI10" i="189"/>
  <c r="O9" i="189"/>
  <c r="O8" i="189"/>
  <c r="V7" i="189"/>
  <c r="Q7" i="189"/>
  <c r="O6" i="189"/>
  <c r="O5" i="189"/>
  <c r="O62" i="188"/>
  <c r="AL61" i="188"/>
  <c r="U61" i="188"/>
  <c r="U60" i="188"/>
  <c r="AL59" i="188"/>
  <c r="U59" i="188"/>
  <c r="U58" i="188"/>
  <c r="O57" i="188"/>
  <c r="O56" i="188"/>
  <c r="AJ55" i="188"/>
  <c r="S55" i="188"/>
  <c r="AJ54" i="188"/>
  <c r="S54" i="188"/>
  <c r="AJ53" i="188"/>
  <c r="S53" i="188"/>
  <c r="AJ52" i="188"/>
  <c r="S52" i="188"/>
  <c r="AJ51" i="188"/>
  <c r="S51" i="188"/>
  <c r="AJ50" i="188"/>
  <c r="S50" i="188"/>
  <c r="S49" i="188"/>
  <c r="S48" i="188"/>
  <c r="S47" i="188"/>
  <c r="AJ46" i="188"/>
  <c r="AJ45" i="188"/>
  <c r="S45" i="188"/>
  <c r="AJ44" i="188"/>
  <c r="S44" i="188"/>
  <c r="S43" i="188"/>
  <c r="S42" i="188"/>
  <c r="S41" i="188"/>
  <c r="AJ40" i="188"/>
  <c r="AJ39" i="188"/>
  <c r="S39" i="188"/>
  <c r="AJ38" i="188"/>
  <c r="S38" i="188"/>
  <c r="AJ37" i="188"/>
  <c r="S37" i="188"/>
  <c r="T36" i="188"/>
  <c r="T35" i="188"/>
  <c r="T34" i="188"/>
  <c r="AK33" i="188"/>
  <c r="Y32" i="188"/>
  <c r="S32" i="188"/>
  <c r="Y31" i="188"/>
  <c r="S31" i="188"/>
  <c r="S29" i="188"/>
  <c r="S28" i="188"/>
  <c r="S27" i="188"/>
  <c r="AJ26" i="188"/>
  <c r="S25" i="188"/>
  <c r="S24" i="188"/>
  <c r="S23" i="188"/>
  <c r="AJ22" i="188"/>
  <c r="S21" i="188"/>
  <c r="S20" i="188"/>
  <c r="S19" i="188"/>
  <c r="S18" i="188"/>
  <c r="AJ17" i="188"/>
  <c r="O15" i="188"/>
  <c r="AM14" i="188"/>
  <c r="O13" i="188"/>
  <c r="AI10" i="188"/>
  <c r="O9" i="188"/>
  <c r="O8" i="188"/>
  <c r="V7" i="188"/>
  <c r="Q7" i="188"/>
  <c r="O6" i="188"/>
  <c r="O5" i="188"/>
  <c r="O4" i="188"/>
  <c r="O62" i="187"/>
  <c r="AL61" i="187"/>
  <c r="U61" i="187"/>
  <c r="U60" i="187"/>
  <c r="AL59" i="187"/>
  <c r="U59" i="187"/>
  <c r="U58" i="187"/>
  <c r="O57" i="187"/>
  <c r="O56" i="187"/>
  <c r="AJ55" i="187"/>
  <c r="S55" i="187"/>
  <c r="AJ54" i="187"/>
  <c r="S54" i="187"/>
  <c r="AJ53" i="187"/>
  <c r="S53" i="187"/>
  <c r="AJ52" i="187"/>
  <c r="S52" i="187"/>
  <c r="AJ51" i="187"/>
  <c r="S51" i="187"/>
  <c r="AJ50" i="187"/>
  <c r="S50" i="187"/>
  <c r="S49" i="187"/>
  <c r="S48" i="187"/>
  <c r="S47" i="187"/>
  <c r="AJ46" i="187"/>
  <c r="AJ45" i="187"/>
  <c r="S45" i="187"/>
  <c r="AJ44" i="187"/>
  <c r="S44" i="187"/>
  <c r="S43" i="187"/>
  <c r="S42" i="187"/>
  <c r="S41" i="187"/>
  <c r="AJ40" i="187"/>
  <c r="AJ39" i="187"/>
  <c r="S39" i="187"/>
  <c r="AJ38" i="187"/>
  <c r="S38" i="187"/>
  <c r="AJ37" i="187"/>
  <c r="S37" i="187"/>
  <c r="T36" i="187"/>
  <c r="T35" i="187"/>
  <c r="T34" i="187"/>
  <c r="AK33" i="187"/>
  <c r="Y32" i="187"/>
  <c r="S32" i="187"/>
  <c r="Y31" i="187"/>
  <c r="S31" i="187"/>
  <c r="S29" i="187"/>
  <c r="S28" i="187"/>
  <c r="S27" i="187"/>
  <c r="AJ26" i="187"/>
  <c r="S25" i="187"/>
  <c r="S24" i="187"/>
  <c r="S23" i="187"/>
  <c r="AJ22" i="187"/>
  <c r="S21" i="187"/>
  <c r="S20" i="187"/>
  <c r="S19" i="187"/>
  <c r="S18" i="187"/>
  <c r="AJ17" i="187"/>
  <c r="O15" i="187"/>
  <c r="AM14" i="187"/>
  <c r="O13" i="187"/>
  <c r="AI10" i="187"/>
  <c r="O9" i="187"/>
  <c r="O8" i="187"/>
  <c r="V7" i="187"/>
  <c r="Q7" i="187"/>
  <c r="O6" i="187"/>
  <c r="O5" i="187"/>
  <c r="O4" i="187"/>
  <c r="O62" i="186"/>
  <c r="AL61" i="186"/>
  <c r="U61" i="186"/>
  <c r="U60" i="186"/>
  <c r="AL59" i="186"/>
  <c r="U59" i="186"/>
  <c r="U58" i="186"/>
  <c r="O57" i="186"/>
  <c r="O56" i="186"/>
  <c r="AJ55" i="186"/>
  <c r="S55" i="186"/>
  <c r="AJ54" i="186"/>
  <c r="S54" i="186"/>
  <c r="AJ53" i="186"/>
  <c r="S53" i="186"/>
  <c r="AJ52" i="186"/>
  <c r="S52" i="186"/>
  <c r="AJ51" i="186"/>
  <c r="S51" i="186"/>
  <c r="AJ50" i="186"/>
  <c r="S50" i="186"/>
  <c r="S49" i="186"/>
  <c r="S48" i="186"/>
  <c r="S47" i="186"/>
  <c r="AJ46" i="186"/>
  <c r="AJ45" i="186"/>
  <c r="S45" i="186"/>
  <c r="AJ44" i="186"/>
  <c r="S44" i="186"/>
  <c r="S43" i="186"/>
  <c r="S42" i="186"/>
  <c r="S41" i="186"/>
  <c r="AJ40" i="186"/>
  <c r="AJ39" i="186"/>
  <c r="S39" i="186"/>
  <c r="AJ38" i="186"/>
  <c r="S38" i="186"/>
  <c r="AJ37" i="186"/>
  <c r="S37" i="186"/>
  <c r="T36" i="186"/>
  <c r="T35" i="186"/>
  <c r="T34" i="186"/>
  <c r="AK33" i="186"/>
  <c r="Y32" i="186"/>
  <c r="S32" i="186"/>
  <c r="Y31" i="186"/>
  <c r="S31" i="186"/>
  <c r="S29" i="186"/>
  <c r="S28" i="186"/>
  <c r="S27" i="186"/>
  <c r="AJ26" i="186"/>
  <c r="S25" i="186"/>
  <c r="S24" i="186"/>
  <c r="S23" i="186"/>
  <c r="AJ22" i="186"/>
  <c r="S21" i="186"/>
  <c r="S20" i="186"/>
  <c r="S19" i="186"/>
  <c r="S18" i="186"/>
  <c r="AJ17" i="186"/>
  <c r="O15" i="186"/>
  <c r="AM14" i="186"/>
  <c r="O13" i="186"/>
  <c r="AI10" i="186"/>
  <c r="O9" i="186"/>
  <c r="O8" i="186"/>
  <c r="V7" i="186"/>
  <c r="Q7" i="186"/>
  <c r="O6" i="186"/>
  <c r="O5" i="186"/>
  <c r="O4" i="186"/>
  <c r="O62" i="185"/>
  <c r="AL61" i="185"/>
  <c r="U61" i="185"/>
  <c r="U60" i="185"/>
  <c r="AL59" i="185"/>
  <c r="U59" i="185"/>
  <c r="U58" i="185"/>
  <c r="O57" i="185"/>
  <c r="O56" i="185"/>
  <c r="AJ55" i="185"/>
  <c r="S55" i="185"/>
  <c r="AJ54" i="185"/>
  <c r="S54" i="185"/>
  <c r="AJ53" i="185"/>
  <c r="S53" i="185"/>
  <c r="AJ52" i="185"/>
  <c r="S52" i="185"/>
  <c r="AJ51" i="185"/>
  <c r="S51" i="185"/>
  <c r="AJ50" i="185"/>
  <c r="S50" i="185"/>
  <c r="S49" i="185"/>
  <c r="S48" i="185"/>
  <c r="S47" i="185"/>
  <c r="AJ46" i="185"/>
  <c r="AJ45" i="185"/>
  <c r="S45" i="185"/>
  <c r="AJ44" i="185"/>
  <c r="S44" i="185"/>
  <c r="S43" i="185"/>
  <c r="S42" i="185"/>
  <c r="S41" i="185"/>
  <c r="AJ40" i="185"/>
  <c r="AJ39" i="185"/>
  <c r="S39" i="185"/>
  <c r="AJ38" i="185"/>
  <c r="S38" i="185"/>
  <c r="AJ37" i="185"/>
  <c r="S37" i="185"/>
  <c r="T36" i="185"/>
  <c r="T35" i="185"/>
  <c r="T34" i="185"/>
  <c r="AK33" i="185"/>
  <c r="Y32" i="185"/>
  <c r="S32" i="185"/>
  <c r="Y31" i="185"/>
  <c r="S31" i="185"/>
  <c r="S29" i="185"/>
  <c r="S28" i="185"/>
  <c r="S27" i="185"/>
  <c r="AJ26" i="185"/>
  <c r="S25" i="185"/>
  <c r="S24" i="185"/>
  <c r="S23" i="185"/>
  <c r="AJ22" i="185"/>
  <c r="S21" i="185"/>
  <c r="S20" i="185"/>
  <c r="S19" i="185"/>
  <c r="S18" i="185"/>
  <c r="AJ17" i="185"/>
  <c r="O15" i="185"/>
  <c r="AM14" i="185"/>
  <c r="O13" i="185"/>
  <c r="AI10" i="185"/>
  <c r="O9" i="185"/>
  <c r="O8" i="185"/>
  <c r="V7" i="185"/>
  <c r="Q7" i="185"/>
  <c r="O6" i="185"/>
  <c r="O5" i="185"/>
  <c r="O4" i="185"/>
  <c r="O62" i="184"/>
  <c r="AL61" i="184"/>
  <c r="U61" i="184"/>
  <c r="U60" i="184"/>
  <c r="AL59" i="184"/>
  <c r="U59" i="184"/>
  <c r="U58" i="184"/>
  <c r="O57" i="184"/>
  <c r="O56" i="184"/>
  <c r="AJ55" i="184"/>
  <c r="S55" i="184"/>
  <c r="AJ54" i="184"/>
  <c r="S54" i="184"/>
  <c r="AJ53" i="184"/>
  <c r="S53" i="184"/>
  <c r="AJ52" i="184"/>
  <c r="S52" i="184"/>
  <c r="AJ51" i="184"/>
  <c r="S51" i="184"/>
  <c r="AJ50" i="184"/>
  <c r="S50" i="184"/>
  <c r="S49" i="184"/>
  <c r="S48" i="184"/>
  <c r="S47" i="184"/>
  <c r="AJ46" i="184"/>
  <c r="AJ45" i="184"/>
  <c r="S45" i="184"/>
  <c r="AJ44" i="184"/>
  <c r="S44" i="184"/>
  <c r="S43" i="184"/>
  <c r="S42" i="184"/>
  <c r="S41" i="184"/>
  <c r="AJ40" i="184"/>
  <c r="AJ39" i="184"/>
  <c r="S39" i="184"/>
  <c r="AJ38" i="184"/>
  <c r="S38" i="184"/>
  <c r="AJ37" i="184"/>
  <c r="S37" i="184"/>
  <c r="T36" i="184"/>
  <c r="T35" i="184"/>
  <c r="T34" i="184"/>
  <c r="AK33" i="184"/>
  <c r="Y32" i="184"/>
  <c r="S32" i="184"/>
  <c r="Y31" i="184"/>
  <c r="S31" i="184"/>
  <c r="S29" i="184"/>
  <c r="S28" i="184"/>
  <c r="S27" i="184"/>
  <c r="AJ26" i="184"/>
  <c r="S25" i="184"/>
  <c r="S24" i="184"/>
  <c r="S23" i="184"/>
  <c r="AJ22" i="184"/>
  <c r="S21" i="184"/>
  <c r="S20" i="184"/>
  <c r="S19" i="184"/>
  <c r="S18" i="184"/>
  <c r="AJ17" i="184"/>
  <c r="O15" i="184"/>
  <c r="AM14" i="184"/>
  <c r="O13" i="184"/>
  <c r="AI10" i="184"/>
  <c r="O9" i="184"/>
  <c r="O8" i="184"/>
  <c r="V7" i="184"/>
  <c r="Q7" i="184"/>
  <c r="O6" i="184"/>
  <c r="O5" i="184"/>
  <c r="O4" i="184"/>
  <c r="O62" i="183"/>
  <c r="AL61" i="183"/>
  <c r="U61" i="183"/>
  <c r="U60" i="183"/>
  <c r="AL59" i="183"/>
  <c r="U59" i="183"/>
  <c r="U58" i="183"/>
  <c r="O57" i="183"/>
  <c r="O56" i="183"/>
  <c r="AJ55" i="183"/>
  <c r="S55" i="183"/>
  <c r="AJ54" i="183"/>
  <c r="S54" i="183"/>
  <c r="AJ53" i="183"/>
  <c r="S53" i="183"/>
  <c r="AJ52" i="183"/>
  <c r="S52" i="183"/>
  <c r="AJ51" i="183"/>
  <c r="S51" i="183"/>
  <c r="AJ50" i="183"/>
  <c r="S50" i="183"/>
  <c r="S49" i="183"/>
  <c r="S48" i="183"/>
  <c r="S47" i="183"/>
  <c r="AJ46" i="183"/>
  <c r="AJ45" i="183"/>
  <c r="S45" i="183"/>
  <c r="AJ44" i="183"/>
  <c r="S44" i="183"/>
  <c r="S43" i="183"/>
  <c r="S42" i="183"/>
  <c r="S41" i="183"/>
  <c r="AJ40" i="183"/>
  <c r="AJ39" i="183"/>
  <c r="S39" i="183"/>
  <c r="AJ38" i="183"/>
  <c r="S38" i="183"/>
  <c r="AJ37" i="183"/>
  <c r="S37" i="183"/>
  <c r="T36" i="183"/>
  <c r="T35" i="183"/>
  <c r="T34" i="183"/>
  <c r="AK33" i="183"/>
  <c r="Y32" i="183"/>
  <c r="S32" i="183"/>
  <c r="Y31" i="183"/>
  <c r="S31" i="183"/>
  <c r="S29" i="183"/>
  <c r="S28" i="183"/>
  <c r="S27" i="183"/>
  <c r="AJ26" i="183"/>
  <c r="S25" i="183"/>
  <c r="S24" i="183"/>
  <c r="S23" i="183"/>
  <c r="AJ22" i="183"/>
  <c r="S21" i="183"/>
  <c r="S20" i="183"/>
  <c r="S19" i="183"/>
  <c r="S18" i="183"/>
  <c r="AJ17" i="183"/>
  <c r="O15" i="183"/>
  <c r="AM14" i="183"/>
  <c r="O13" i="183"/>
  <c r="AI10" i="183"/>
  <c r="O9" i="183"/>
  <c r="O8" i="183"/>
  <c r="V7" i="183"/>
  <c r="Q7" i="183"/>
  <c r="O6" i="183"/>
  <c r="O5" i="183"/>
  <c r="O4" i="183"/>
  <c r="O62" i="182"/>
  <c r="AL61" i="182"/>
  <c r="U61" i="182"/>
  <c r="U60" i="182"/>
  <c r="AL59" i="182"/>
  <c r="U59" i="182"/>
  <c r="U58" i="182"/>
  <c r="O57" i="182"/>
  <c r="O56" i="182"/>
  <c r="AJ55" i="182"/>
  <c r="S55" i="182"/>
  <c r="AJ54" i="182"/>
  <c r="S54" i="182"/>
  <c r="AJ53" i="182"/>
  <c r="S53" i="182"/>
  <c r="AJ52" i="182"/>
  <c r="S52" i="182"/>
  <c r="AJ51" i="182"/>
  <c r="S51" i="182"/>
  <c r="AJ50" i="182"/>
  <c r="S50" i="182"/>
  <c r="S49" i="182"/>
  <c r="S48" i="182"/>
  <c r="S47" i="182"/>
  <c r="AJ46" i="182"/>
  <c r="AJ45" i="182"/>
  <c r="S45" i="182"/>
  <c r="AJ44" i="182"/>
  <c r="S44" i="182"/>
  <c r="S43" i="182"/>
  <c r="S42" i="182"/>
  <c r="S41" i="182"/>
  <c r="AJ40" i="182"/>
  <c r="AJ39" i="182"/>
  <c r="S39" i="182"/>
  <c r="AJ38" i="182"/>
  <c r="S38" i="182"/>
  <c r="AJ37" i="182"/>
  <c r="S37" i="182"/>
  <c r="T36" i="182"/>
  <c r="T35" i="182"/>
  <c r="T34" i="182"/>
  <c r="AK33" i="182"/>
  <c r="Y32" i="182"/>
  <c r="S32" i="182"/>
  <c r="Y31" i="182"/>
  <c r="S31" i="182"/>
  <c r="S29" i="182"/>
  <c r="S28" i="182"/>
  <c r="S27" i="182"/>
  <c r="AJ26" i="182"/>
  <c r="S25" i="182"/>
  <c r="S24" i="182"/>
  <c r="S23" i="182"/>
  <c r="AJ22" i="182"/>
  <c r="S21" i="182"/>
  <c r="S20" i="182"/>
  <c r="S19" i="182"/>
  <c r="S18" i="182"/>
  <c r="AJ17" i="182"/>
  <c r="O15" i="182"/>
  <c r="AM14" i="182"/>
  <c r="O13" i="182"/>
  <c r="AI10" i="182"/>
  <c r="O9" i="182"/>
  <c r="O8" i="182"/>
  <c r="V7" i="182"/>
  <c r="Q7" i="182"/>
  <c r="O6" i="182"/>
  <c r="O5" i="182"/>
  <c r="O4" i="182"/>
  <c r="O62" i="181"/>
  <c r="AL61" i="181"/>
  <c r="U61" i="181"/>
  <c r="U60" i="181"/>
  <c r="AL59" i="181"/>
  <c r="U59" i="181"/>
  <c r="U58" i="181"/>
  <c r="O57" i="181"/>
  <c r="O56" i="181"/>
  <c r="AJ55" i="181"/>
  <c r="S55" i="181"/>
  <c r="AJ54" i="181"/>
  <c r="S54" i="181"/>
  <c r="AJ53" i="181"/>
  <c r="S53" i="181"/>
  <c r="AJ52" i="181"/>
  <c r="S52" i="181"/>
  <c r="AJ51" i="181"/>
  <c r="S51" i="181"/>
  <c r="AJ50" i="181"/>
  <c r="S50" i="181"/>
  <c r="S49" i="181"/>
  <c r="S48" i="181"/>
  <c r="S47" i="181"/>
  <c r="AJ46" i="181"/>
  <c r="AJ45" i="181"/>
  <c r="S45" i="181"/>
  <c r="AJ44" i="181"/>
  <c r="S44" i="181"/>
  <c r="S43" i="181"/>
  <c r="S42" i="181"/>
  <c r="S41" i="181"/>
  <c r="AJ40" i="181"/>
  <c r="AJ39" i="181"/>
  <c r="S39" i="181"/>
  <c r="AJ38" i="181"/>
  <c r="S38" i="181"/>
  <c r="AJ37" i="181"/>
  <c r="S37" i="181"/>
  <c r="T36" i="181"/>
  <c r="T35" i="181"/>
  <c r="T34" i="181"/>
  <c r="AK33" i="181"/>
  <c r="Y32" i="181"/>
  <c r="S32" i="181"/>
  <c r="Y31" i="181"/>
  <c r="S31" i="181"/>
  <c r="S29" i="181"/>
  <c r="S28" i="181"/>
  <c r="S27" i="181"/>
  <c r="AJ26" i="181"/>
  <c r="S25" i="181"/>
  <c r="S24" i="181"/>
  <c r="S23" i="181"/>
  <c r="AJ22" i="181"/>
  <c r="S21" i="181"/>
  <c r="S20" i="181"/>
  <c r="S19" i="181"/>
  <c r="S18" i="181"/>
  <c r="AJ17" i="181"/>
  <c r="O15" i="181"/>
  <c r="AM14" i="181"/>
  <c r="O13" i="181"/>
  <c r="AI10" i="181"/>
  <c r="O9" i="181"/>
  <c r="O8" i="181"/>
  <c r="V7" i="181"/>
  <c r="Q7" i="181"/>
  <c r="O6" i="181"/>
  <c r="O5" i="181"/>
  <c r="O4" i="181"/>
  <c r="O62" i="180"/>
  <c r="AL61" i="180"/>
  <c r="U61" i="180"/>
  <c r="U60" i="180"/>
  <c r="AL59" i="180"/>
  <c r="U59" i="180"/>
  <c r="U58" i="180"/>
  <c r="O57" i="180"/>
  <c r="O56" i="180"/>
  <c r="AJ55" i="180"/>
  <c r="S55" i="180"/>
  <c r="AJ54" i="180"/>
  <c r="S54" i="180"/>
  <c r="AJ53" i="180"/>
  <c r="S53" i="180"/>
  <c r="AJ52" i="180"/>
  <c r="S52" i="180"/>
  <c r="AJ51" i="180"/>
  <c r="S51" i="180"/>
  <c r="AJ50" i="180"/>
  <c r="S50" i="180"/>
  <c r="S49" i="180"/>
  <c r="S48" i="180"/>
  <c r="S47" i="180"/>
  <c r="AJ46" i="180"/>
  <c r="AJ45" i="180"/>
  <c r="S45" i="180"/>
  <c r="AJ44" i="180"/>
  <c r="S44" i="180"/>
  <c r="S43" i="180"/>
  <c r="S42" i="180"/>
  <c r="S41" i="180"/>
  <c r="AJ40" i="180"/>
  <c r="AJ39" i="180"/>
  <c r="S39" i="180"/>
  <c r="AJ38" i="180"/>
  <c r="S38" i="180"/>
  <c r="AJ37" i="180"/>
  <c r="S37" i="180"/>
  <c r="T36" i="180"/>
  <c r="T35" i="180"/>
  <c r="T34" i="180"/>
  <c r="AK33" i="180"/>
  <c r="Y32" i="180"/>
  <c r="S32" i="180"/>
  <c r="Y31" i="180"/>
  <c r="S31" i="180"/>
  <c r="S29" i="180"/>
  <c r="S28" i="180"/>
  <c r="S27" i="180"/>
  <c r="AJ26" i="180"/>
  <c r="S25" i="180"/>
  <c r="S24" i="180"/>
  <c r="S23" i="180"/>
  <c r="AJ22" i="180"/>
  <c r="S21" i="180"/>
  <c r="S20" i="180"/>
  <c r="S19" i="180"/>
  <c r="S18" i="180"/>
  <c r="AJ17" i="180"/>
  <c r="O15" i="180"/>
  <c r="AM14" i="180"/>
  <c r="O13" i="180"/>
  <c r="AI10" i="180"/>
  <c r="O9" i="180"/>
  <c r="O8" i="180"/>
  <c r="V7" i="180"/>
  <c r="Q7" i="180"/>
  <c r="O6" i="180"/>
  <c r="O5" i="180"/>
  <c r="O4" i="180"/>
  <c r="O62" i="179"/>
  <c r="AL61" i="179"/>
  <c r="U61" i="179"/>
  <c r="U60" i="179"/>
  <c r="AL59" i="179"/>
  <c r="U59" i="179"/>
  <c r="U58" i="179"/>
  <c r="O57" i="179"/>
  <c r="O56" i="179"/>
  <c r="AJ55" i="179"/>
  <c r="S55" i="179"/>
  <c r="AJ54" i="179"/>
  <c r="S54" i="179"/>
  <c r="AJ53" i="179"/>
  <c r="S53" i="179"/>
  <c r="AJ52" i="179"/>
  <c r="S52" i="179"/>
  <c r="AJ51" i="179"/>
  <c r="S51" i="179"/>
  <c r="AJ50" i="179"/>
  <c r="S50" i="179"/>
  <c r="S49" i="179"/>
  <c r="S48" i="179"/>
  <c r="S47" i="179"/>
  <c r="AJ46" i="179"/>
  <c r="AJ45" i="179"/>
  <c r="S45" i="179"/>
  <c r="AJ44" i="179"/>
  <c r="S44" i="179"/>
  <c r="S43" i="179"/>
  <c r="S42" i="179"/>
  <c r="S41" i="179"/>
  <c r="AJ40" i="179"/>
  <c r="AJ39" i="179"/>
  <c r="S39" i="179"/>
  <c r="AJ38" i="179"/>
  <c r="S38" i="179"/>
  <c r="AJ37" i="179"/>
  <c r="S37" i="179"/>
  <c r="T36" i="179"/>
  <c r="T35" i="179"/>
  <c r="T34" i="179"/>
  <c r="AK33" i="179"/>
  <c r="Y32" i="179"/>
  <c r="S32" i="179"/>
  <c r="Y31" i="179"/>
  <c r="S31" i="179"/>
  <c r="S29" i="179"/>
  <c r="S28" i="179"/>
  <c r="S27" i="179"/>
  <c r="AJ26" i="179"/>
  <c r="S25" i="179"/>
  <c r="S24" i="179"/>
  <c r="S23" i="179"/>
  <c r="AJ22" i="179"/>
  <c r="S21" i="179"/>
  <c r="S20" i="179"/>
  <c r="S19" i="179"/>
  <c r="S18" i="179"/>
  <c r="AJ17" i="179"/>
  <c r="O15" i="179"/>
  <c r="AM14" i="179"/>
  <c r="O13" i="179"/>
  <c r="AI10" i="179"/>
  <c r="O9" i="179"/>
  <c r="O8" i="179"/>
  <c r="V7" i="179"/>
  <c r="Q7" i="179"/>
  <c r="O6" i="179"/>
  <c r="O5" i="179"/>
  <c r="O4" i="179"/>
  <c r="O62" i="178"/>
  <c r="AL61" i="178"/>
  <c r="U61" i="178"/>
  <c r="U60" i="178"/>
  <c r="AL59" i="178"/>
  <c r="U59" i="178"/>
  <c r="U58" i="178"/>
  <c r="O57" i="178"/>
  <c r="O56" i="178"/>
  <c r="AJ55" i="178"/>
  <c r="S55" i="178"/>
  <c r="AJ54" i="178"/>
  <c r="S54" i="178"/>
  <c r="AJ53" i="178"/>
  <c r="S53" i="178"/>
  <c r="AJ52" i="178"/>
  <c r="S52" i="178"/>
  <c r="AJ51" i="178"/>
  <c r="S51" i="178"/>
  <c r="AJ50" i="178"/>
  <c r="S50" i="178"/>
  <c r="S49" i="178"/>
  <c r="S48" i="178"/>
  <c r="S47" i="178"/>
  <c r="AJ46" i="178"/>
  <c r="AJ45" i="178"/>
  <c r="S45" i="178"/>
  <c r="AJ44" i="178"/>
  <c r="S44" i="178"/>
  <c r="S43" i="178"/>
  <c r="S42" i="178"/>
  <c r="S41" i="178"/>
  <c r="AJ40" i="178"/>
  <c r="AJ39" i="178"/>
  <c r="S39" i="178"/>
  <c r="AJ38" i="178"/>
  <c r="S38" i="178"/>
  <c r="AJ37" i="178"/>
  <c r="S37" i="178"/>
  <c r="T36" i="178"/>
  <c r="T35" i="178"/>
  <c r="T34" i="178"/>
  <c r="AK33" i="178"/>
  <c r="Y32" i="178"/>
  <c r="S32" i="178"/>
  <c r="Y31" i="178"/>
  <c r="S31" i="178"/>
  <c r="S29" i="178"/>
  <c r="S28" i="178"/>
  <c r="S27" i="178"/>
  <c r="AJ26" i="178"/>
  <c r="S25" i="178"/>
  <c r="S24" i="178"/>
  <c r="S23" i="178"/>
  <c r="AJ22" i="178"/>
  <c r="S21" i="178"/>
  <c r="S20" i="178"/>
  <c r="S19" i="178"/>
  <c r="S18" i="178"/>
  <c r="AJ17" i="178"/>
  <c r="O15" i="178"/>
  <c r="AM14" i="178"/>
  <c r="O13" i="178"/>
  <c r="AI10" i="178"/>
  <c r="O9" i="178"/>
  <c r="O8" i="178"/>
  <c r="V7" i="178"/>
  <c r="Q7" i="178"/>
  <c r="O6" i="178"/>
  <c r="O5" i="178"/>
  <c r="O4" i="178"/>
  <c r="O62" i="177"/>
  <c r="AL61" i="177"/>
  <c r="U61" i="177"/>
  <c r="U60" i="177"/>
  <c r="AL59" i="177"/>
  <c r="U59" i="177"/>
  <c r="U58" i="177"/>
  <c r="O57" i="177"/>
  <c r="O56" i="177"/>
  <c r="AJ55" i="177"/>
  <c r="S55" i="177"/>
  <c r="AJ54" i="177"/>
  <c r="S54" i="177"/>
  <c r="AJ53" i="177"/>
  <c r="S53" i="177"/>
  <c r="AJ52" i="177"/>
  <c r="S52" i="177"/>
  <c r="AJ51" i="177"/>
  <c r="S51" i="177"/>
  <c r="AJ50" i="177"/>
  <c r="S50" i="177"/>
  <c r="S49" i="177"/>
  <c r="S48" i="177"/>
  <c r="S47" i="177"/>
  <c r="AJ46" i="177"/>
  <c r="AJ45" i="177"/>
  <c r="S45" i="177"/>
  <c r="AJ44" i="177"/>
  <c r="S44" i="177"/>
  <c r="S43" i="177"/>
  <c r="S42" i="177"/>
  <c r="S41" i="177"/>
  <c r="AJ40" i="177"/>
  <c r="AJ39" i="177"/>
  <c r="S39" i="177"/>
  <c r="AJ38" i="177"/>
  <c r="S38" i="177"/>
  <c r="AJ37" i="177"/>
  <c r="S37" i="177"/>
  <c r="T36" i="177"/>
  <c r="T35" i="177"/>
  <c r="T34" i="177"/>
  <c r="AK33" i="177"/>
  <c r="Y32" i="177"/>
  <c r="S32" i="177"/>
  <c r="Y31" i="177"/>
  <c r="S31" i="177"/>
  <c r="S29" i="177"/>
  <c r="S28" i="177"/>
  <c r="S27" i="177"/>
  <c r="AJ26" i="177"/>
  <c r="S25" i="177"/>
  <c r="S24" i="177"/>
  <c r="S23" i="177"/>
  <c r="AJ22" i="177"/>
  <c r="S21" i="177"/>
  <c r="S20" i="177"/>
  <c r="S19" i="177"/>
  <c r="S18" i="177"/>
  <c r="AJ17" i="177"/>
  <c r="O15" i="177"/>
  <c r="AM14" i="177"/>
  <c r="O13" i="177"/>
  <c r="AI10" i="177"/>
  <c r="O9" i="177"/>
  <c r="O8" i="177"/>
  <c r="V7" i="177"/>
  <c r="Q7" i="177"/>
  <c r="O6" i="177"/>
  <c r="O5" i="177"/>
  <c r="O4" i="177"/>
  <c r="O62" i="176"/>
  <c r="AL61" i="176"/>
  <c r="U61" i="176"/>
  <c r="U60" i="176"/>
  <c r="AL59" i="176"/>
  <c r="U59" i="176"/>
  <c r="U58" i="176"/>
  <c r="O57" i="176"/>
  <c r="O56" i="176"/>
  <c r="AJ55" i="176"/>
  <c r="S55" i="176"/>
  <c r="AJ54" i="176"/>
  <c r="S54" i="176"/>
  <c r="AJ53" i="176"/>
  <c r="S53" i="176"/>
  <c r="AJ52" i="176"/>
  <c r="S52" i="176"/>
  <c r="AJ51" i="176"/>
  <c r="S51" i="176"/>
  <c r="AJ50" i="176"/>
  <c r="S50" i="176"/>
  <c r="S49" i="176"/>
  <c r="S48" i="176"/>
  <c r="S47" i="176"/>
  <c r="AJ46" i="176"/>
  <c r="AJ45" i="176"/>
  <c r="S45" i="176"/>
  <c r="AJ44" i="176"/>
  <c r="S44" i="176"/>
  <c r="S43" i="176"/>
  <c r="S42" i="176"/>
  <c r="S41" i="176"/>
  <c r="AJ40" i="176"/>
  <c r="AJ39" i="176"/>
  <c r="S39" i="176"/>
  <c r="AJ38" i="176"/>
  <c r="S38" i="176"/>
  <c r="AJ37" i="176"/>
  <c r="S37" i="176"/>
  <c r="T36" i="176"/>
  <c r="T35" i="176"/>
  <c r="T34" i="176"/>
  <c r="AK33" i="176"/>
  <c r="Y32" i="176"/>
  <c r="S32" i="176"/>
  <c r="Y31" i="176"/>
  <c r="S31" i="176"/>
  <c r="S29" i="176"/>
  <c r="S28" i="176"/>
  <c r="S27" i="176"/>
  <c r="AJ26" i="176"/>
  <c r="S25" i="176"/>
  <c r="S24" i="176"/>
  <c r="S23" i="176"/>
  <c r="AJ22" i="176"/>
  <c r="S21" i="176"/>
  <c r="S20" i="176"/>
  <c r="S19" i="176"/>
  <c r="S18" i="176"/>
  <c r="AJ17" i="176"/>
  <c r="O15" i="176"/>
  <c r="AM14" i="176"/>
  <c r="O13" i="176"/>
  <c r="AI10" i="176"/>
  <c r="O9" i="176"/>
  <c r="O8" i="176"/>
  <c r="V7" i="176"/>
  <c r="Q7" i="176"/>
  <c r="O6" i="176"/>
  <c r="O5" i="176"/>
  <c r="O4" i="176"/>
  <c r="O62" i="175"/>
  <c r="AL61" i="175"/>
  <c r="U61" i="175"/>
  <c r="U60" i="175"/>
  <c r="AL59" i="175"/>
  <c r="U59" i="175"/>
  <c r="U58" i="175"/>
  <c r="O57" i="175"/>
  <c r="O56" i="175"/>
  <c r="AJ55" i="175"/>
  <c r="S55" i="175"/>
  <c r="AJ54" i="175"/>
  <c r="S54" i="175"/>
  <c r="AJ53" i="175"/>
  <c r="S53" i="175"/>
  <c r="AJ52" i="175"/>
  <c r="S52" i="175"/>
  <c r="AJ51" i="175"/>
  <c r="S51" i="175"/>
  <c r="AJ50" i="175"/>
  <c r="S50" i="175"/>
  <c r="S49" i="175"/>
  <c r="S48" i="175"/>
  <c r="S47" i="175"/>
  <c r="AJ46" i="175"/>
  <c r="AJ45" i="175"/>
  <c r="S45" i="175"/>
  <c r="AJ44" i="175"/>
  <c r="S44" i="175"/>
  <c r="S43" i="175"/>
  <c r="S42" i="175"/>
  <c r="S41" i="175"/>
  <c r="AJ40" i="175"/>
  <c r="AJ39" i="175"/>
  <c r="S39" i="175"/>
  <c r="AJ38" i="175"/>
  <c r="S38" i="175"/>
  <c r="AJ37" i="175"/>
  <c r="S37" i="175"/>
  <c r="T36" i="175"/>
  <c r="T35" i="175"/>
  <c r="T34" i="175"/>
  <c r="AK33" i="175"/>
  <c r="Y32" i="175"/>
  <c r="S32" i="175"/>
  <c r="Y31" i="175"/>
  <c r="S31" i="175"/>
  <c r="S29" i="175"/>
  <c r="S28" i="175"/>
  <c r="S27" i="175"/>
  <c r="AJ26" i="175"/>
  <c r="S25" i="175"/>
  <c r="S24" i="175"/>
  <c r="S23" i="175"/>
  <c r="AJ22" i="175"/>
  <c r="S21" i="175"/>
  <c r="S20" i="175"/>
  <c r="S19" i="175"/>
  <c r="S18" i="175"/>
  <c r="AJ17" i="175"/>
  <c r="O15" i="175"/>
  <c r="AM14" i="175"/>
  <c r="O13" i="175"/>
  <c r="AI10" i="175"/>
  <c r="O9" i="175"/>
  <c r="O8" i="175"/>
  <c r="V7" i="175"/>
  <c r="Q7" i="175"/>
  <c r="O6" i="175"/>
  <c r="O5" i="175"/>
  <c r="O4" i="175"/>
  <c r="O62" i="174"/>
  <c r="AL61" i="174"/>
  <c r="U61" i="174"/>
  <c r="U60" i="174"/>
  <c r="AL59" i="174"/>
  <c r="U59" i="174"/>
  <c r="U58" i="174"/>
  <c r="O57" i="174"/>
  <c r="O56" i="174"/>
  <c r="AJ55" i="174"/>
  <c r="S55" i="174"/>
  <c r="AJ54" i="174"/>
  <c r="S54" i="174"/>
  <c r="AJ53" i="174"/>
  <c r="S53" i="174"/>
  <c r="AJ52" i="174"/>
  <c r="S52" i="174"/>
  <c r="AJ51" i="174"/>
  <c r="S51" i="174"/>
  <c r="AJ50" i="174"/>
  <c r="S50" i="174"/>
  <c r="S49" i="174"/>
  <c r="S48" i="174"/>
  <c r="S47" i="174"/>
  <c r="AJ46" i="174"/>
  <c r="AJ45" i="174"/>
  <c r="S45" i="174"/>
  <c r="AJ44" i="174"/>
  <c r="S44" i="174"/>
  <c r="S43" i="174"/>
  <c r="S42" i="174"/>
  <c r="S41" i="174"/>
  <c r="AJ40" i="174"/>
  <c r="AJ39" i="174"/>
  <c r="S39" i="174"/>
  <c r="AJ38" i="174"/>
  <c r="S38" i="174"/>
  <c r="AJ37" i="174"/>
  <c r="S37" i="174"/>
  <c r="T36" i="174"/>
  <c r="T35" i="174"/>
  <c r="T34" i="174"/>
  <c r="AK33" i="174"/>
  <c r="Y32" i="174"/>
  <c r="S32" i="174"/>
  <c r="Y31" i="174"/>
  <c r="S31" i="174"/>
  <c r="S29" i="174"/>
  <c r="S28" i="174"/>
  <c r="AJ26" i="174"/>
  <c r="S24" i="174"/>
  <c r="AJ22" i="174"/>
  <c r="S20" i="174"/>
  <c r="S19" i="174"/>
  <c r="S18" i="174"/>
  <c r="AJ17" i="174"/>
  <c r="O15" i="174"/>
  <c r="AM14" i="174"/>
  <c r="O13" i="174"/>
  <c r="AI10" i="174"/>
  <c r="O9" i="174"/>
  <c r="O8" i="174"/>
  <c r="V7" i="174"/>
  <c r="Q7" i="174"/>
  <c r="O6" i="174"/>
  <c r="O5" i="174"/>
  <c r="O4" i="174"/>
  <c r="O62" i="173"/>
  <c r="AL61" i="173"/>
  <c r="U61" i="173"/>
  <c r="U60" i="173"/>
  <c r="AL59" i="173"/>
  <c r="U59" i="173"/>
  <c r="U58" i="173"/>
  <c r="O57" i="173"/>
  <c r="O56" i="173"/>
  <c r="AJ55" i="173"/>
  <c r="S55" i="173"/>
  <c r="AJ54" i="173"/>
  <c r="S54" i="173"/>
  <c r="AJ53" i="173"/>
  <c r="S53" i="173"/>
  <c r="AJ52" i="173"/>
  <c r="S52" i="173"/>
  <c r="AJ51" i="173"/>
  <c r="S51" i="173"/>
  <c r="AJ50" i="173"/>
  <c r="S50" i="173"/>
  <c r="S49" i="173"/>
  <c r="S48" i="173"/>
  <c r="S47" i="173"/>
  <c r="AJ46" i="173"/>
  <c r="AJ45" i="173"/>
  <c r="S45" i="173"/>
  <c r="AJ44" i="173"/>
  <c r="S44" i="173"/>
  <c r="S43" i="173"/>
  <c r="S42" i="173"/>
  <c r="S41" i="173"/>
  <c r="AJ40" i="173"/>
  <c r="AJ39" i="173"/>
  <c r="S39" i="173"/>
  <c r="AJ38" i="173"/>
  <c r="S38" i="173"/>
  <c r="AJ37" i="173"/>
  <c r="S37" i="173"/>
  <c r="T36" i="173"/>
  <c r="T35" i="173"/>
  <c r="T34" i="173"/>
  <c r="AK33" i="173"/>
  <c r="Y32" i="173"/>
  <c r="S32" i="173"/>
  <c r="Y31" i="173"/>
  <c r="S31" i="173"/>
  <c r="S29" i="173"/>
  <c r="S28" i="173"/>
  <c r="S27" i="173"/>
  <c r="AJ26" i="173"/>
  <c r="S25" i="173"/>
  <c r="S24" i="173"/>
  <c r="S23" i="173"/>
  <c r="AJ22" i="173"/>
  <c r="S21" i="173"/>
  <c r="S20" i="173"/>
  <c r="S19" i="173"/>
  <c r="S18" i="173"/>
  <c r="AJ17" i="173"/>
  <c r="O15" i="173"/>
  <c r="AM14" i="173"/>
  <c r="O13" i="173"/>
  <c r="AI10" i="173"/>
  <c r="O9" i="173"/>
  <c r="O8" i="173"/>
  <c r="V7" i="173"/>
  <c r="Q7" i="173"/>
  <c r="O6" i="173"/>
  <c r="O5" i="173"/>
  <c r="O4" i="173"/>
  <c r="O62" i="172"/>
  <c r="AL61" i="172"/>
  <c r="U61" i="172"/>
  <c r="U60" i="172"/>
  <c r="AL59" i="172"/>
  <c r="U59" i="172"/>
  <c r="U58" i="172"/>
  <c r="O57" i="172"/>
  <c r="O56" i="172"/>
  <c r="AJ55" i="172"/>
  <c r="S55" i="172"/>
  <c r="AJ54" i="172"/>
  <c r="S54" i="172"/>
  <c r="AJ53" i="172"/>
  <c r="S53" i="172"/>
  <c r="AJ52" i="172"/>
  <c r="S52" i="172"/>
  <c r="AJ51" i="172"/>
  <c r="S51" i="172"/>
  <c r="AJ50" i="172"/>
  <c r="S50" i="172"/>
  <c r="S49" i="172"/>
  <c r="S48" i="172"/>
  <c r="S47" i="172"/>
  <c r="AJ46" i="172"/>
  <c r="AJ45" i="172"/>
  <c r="S45" i="172"/>
  <c r="AJ44" i="172"/>
  <c r="S44" i="172"/>
  <c r="S43" i="172"/>
  <c r="S42" i="172"/>
  <c r="S41" i="172"/>
  <c r="AJ40" i="172"/>
  <c r="AJ39" i="172"/>
  <c r="S39" i="172"/>
  <c r="AJ38" i="172"/>
  <c r="S38" i="172"/>
  <c r="AJ37" i="172"/>
  <c r="S37" i="172"/>
  <c r="T36" i="172"/>
  <c r="T35" i="172"/>
  <c r="T34" i="172"/>
  <c r="AK33" i="172"/>
  <c r="Y32" i="172"/>
  <c r="S32" i="172"/>
  <c r="Y31" i="172"/>
  <c r="S31" i="172"/>
  <c r="S29" i="172"/>
  <c r="S28" i="172"/>
  <c r="S27" i="172"/>
  <c r="AJ26" i="172"/>
  <c r="S25" i="172"/>
  <c r="S24" i="172"/>
  <c r="S23" i="172"/>
  <c r="AJ22" i="172"/>
  <c r="S21" i="172"/>
  <c r="S20" i="172"/>
  <c r="S19" i="172"/>
  <c r="S18" i="172"/>
  <c r="AJ17" i="172"/>
  <c r="O15" i="172"/>
  <c r="AM14" i="172"/>
  <c r="O13" i="172"/>
  <c r="AI10" i="172"/>
  <c r="O9" i="172"/>
  <c r="O8" i="172"/>
  <c r="V7" i="172"/>
  <c r="Q7" i="172"/>
  <c r="O6" i="172"/>
  <c r="O5" i="172"/>
  <c r="O4" i="172"/>
  <c r="O62" i="171"/>
  <c r="AL61" i="171"/>
  <c r="U61" i="171"/>
  <c r="U60" i="171"/>
  <c r="AL59" i="171"/>
  <c r="U59" i="171"/>
  <c r="U58" i="171"/>
  <c r="O57" i="171"/>
  <c r="O56" i="171"/>
  <c r="AJ55" i="171"/>
  <c r="S55" i="171"/>
  <c r="AJ54" i="171"/>
  <c r="S54" i="171"/>
  <c r="AJ53" i="171"/>
  <c r="S53" i="171"/>
  <c r="AJ52" i="171"/>
  <c r="S52" i="171"/>
  <c r="AJ51" i="171"/>
  <c r="S51" i="171"/>
  <c r="AJ50" i="171"/>
  <c r="S50" i="171"/>
  <c r="S49" i="171"/>
  <c r="S48" i="171"/>
  <c r="S47" i="171"/>
  <c r="AJ46" i="171"/>
  <c r="AJ45" i="171"/>
  <c r="S45" i="171"/>
  <c r="AJ44" i="171"/>
  <c r="S44" i="171"/>
  <c r="S43" i="171"/>
  <c r="S42" i="171"/>
  <c r="S41" i="171"/>
  <c r="AJ40" i="171"/>
  <c r="AJ39" i="171"/>
  <c r="S39" i="171"/>
  <c r="AJ38" i="171"/>
  <c r="S38" i="171"/>
  <c r="AJ37" i="171"/>
  <c r="S37" i="171"/>
  <c r="T36" i="171"/>
  <c r="T35" i="171"/>
  <c r="T34" i="171"/>
  <c r="AK33" i="171"/>
  <c r="Y32" i="171"/>
  <c r="S32" i="171"/>
  <c r="Y31" i="171"/>
  <c r="S31" i="171"/>
  <c r="S29" i="171"/>
  <c r="S28" i="171"/>
  <c r="S27" i="171"/>
  <c r="AJ26" i="171"/>
  <c r="S25" i="171"/>
  <c r="S24" i="171"/>
  <c r="S23" i="171"/>
  <c r="AJ22" i="171"/>
  <c r="S21" i="171"/>
  <c r="S20" i="171"/>
  <c r="S19" i="171"/>
  <c r="S18" i="171"/>
  <c r="AJ17" i="171"/>
  <c r="O15" i="171"/>
  <c r="AM14" i="171"/>
  <c r="O13" i="171"/>
  <c r="AI10" i="171"/>
  <c r="O9" i="171"/>
  <c r="O8" i="171"/>
  <c r="V7" i="171"/>
  <c r="Q7" i="171"/>
  <c r="O6" i="171"/>
  <c r="O5" i="171"/>
  <c r="O4" i="171"/>
  <c r="O62" i="170"/>
  <c r="AL61" i="170"/>
  <c r="U61" i="170"/>
  <c r="U60" i="170"/>
  <c r="AL59" i="170"/>
  <c r="U59" i="170"/>
  <c r="U58" i="170"/>
  <c r="O57" i="170"/>
  <c r="O56" i="170"/>
  <c r="AJ55" i="170"/>
  <c r="S55" i="170"/>
  <c r="AJ54" i="170"/>
  <c r="S54" i="170"/>
  <c r="AJ53" i="170"/>
  <c r="S53" i="170"/>
  <c r="AJ52" i="170"/>
  <c r="S52" i="170"/>
  <c r="AJ51" i="170"/>
  <c r="S51" i="170"/>
  <c r="AJ50" i="170"/>
  <c r="S50" i="170"/>
  <c r="S49" i="170"/>
  <c r="S48" i="170"/>
  <c r="S47" i="170"/>
  <c r="AJ46" i="170"/>
  <c r="AJ45" i="170"/>
  <c r="S45" i="170"/>
  <c r="AJ44" i="170"/>
  <c r="S44" i="170"/>
  <c r="S43" i="170"/>
  <c r="S42" i="170"/>
  <c r="S41" i="170"/>
  <c r="AJ40" i="170"/>
  <c r="AJ39" i="170"/>
  <c r="S39" i="170"/>
  <c r="AJ38" i="170"/>
  <c r="S38" i="170"/>
  <c r="AJ37" i="170"/>
  <c r="S37" i="170"/>
  <c r="T36" i="170"/>
  <c r="T35" i="170"/>
  <c r="T34" i="170"/>
  <c r="AK33" i="170"/>
  <c r="Y32" i="170"/>
  <c r="S32" i="170"/>
  <c r="Y31" i="170"/>
  <c r="S31" i="170"/>
  <c r="S29" i="170"/>
  <c r="S28" i="170"/>
  <c r="S27" i="170"/>
  <c r="AJ26" i="170"/>
  <c r="S25" i="170"/>
  <c r="S24" i="170"/>
  <c r="S23" i="170"/>
  <c r="AJ22" i="170"/>
  <c r="S21" i="170"/>
  <c r="S20" i="170"/>
  <c r="S19" i="170"/>
  <c r="S18" i="170"/>
  <c r="AJ17" i="170"/>
  <c r="O15" i="170"/>
  <c r="AM14" i="170"/>
  <c r="O13" i="170"/>
  <c r="AI10" i="170"/>
  <c r="O9" i="170"/>
  <c r="O8" i="170"/>
  <c r="V7" i="170"/>
  <c r="Q7" i="170"/>
  <c r="O6" i="170"/>
  <c r="O5" i="170"/>
  <c r="O4" i="170"/>
  <c r="O62" i="169"/>
  <c r="AL61" i="169"/>
  <c r="U61" i="169"/>
  <c r="U60" i="169"/>
  <c r="AL59" i="169"/>
  <c r="U59" i="169"/>
  <c r="U58" i="169"/>
  <c r="O57" i="169"/>
  <c r="O56" i="169"/>
  <c r="AJ55" i="169"/>
  <c r="S55" i="169"/>
  <c r="AJ54" i="169"/>
  <c r="S54" i="169"/>
  <c r="AJ53" i="169"/>
  <c r="S53" i="169"/>
  <c r="AJ52" i="169"/>
  <c r="S52" i="169"/>
  <c r="AJ51" i="169"/>
  <c r="S51" i="169"/>
  <c r="AJ50" i="169"/>
  <c r="S50" i="169"/>
  <c r="S49" i="169"/>
  <c r="S48" i="169"/>
  <c r="S47" i="169"/>
  <c r="AJ46" i="169"/>
  <c r="AJ45" i="169"/>
  <c r="S45" i="169"/>
  <c r="AJ44" i="169"/>
  <c r="S44" i="169"/>
  <c r="S43" i="169"/>
  <c r="S42" i="169"/>
  <c r="S41" i="169"/>
  <c r="AJ40" i="169"/>
  <c r="AJ39" i="169"/>
  <c r="S39" i="169"/>
  <c r="AJ38" i="169"/>
  <c r="S38" i="169"/>
  <c r="AJ37" i="169"/>
  <c r="S37" i="169"/>
  <c r="T36" i="169"/>
  <c r="T35" i="169"/>
  <c r="T34" i="169"/>
  <c r="AK33" i="169"/>
  <c r="Y32" i="169"/>
  <c r="S32" i="169"/>
  <c r="Y31" i="169"/>
  <c r="S31" i="169"/>
  <c r="S29" i="169"/>
  <c r="S28" i="169"/>
  <c r="S27" i="169"/>
  <c r="AJ26" i="169"/>
  <c r="S25" i="169"/>
  <c r="S24" i="169"/>
  <c r="S23" i="169"/>
  <c r="AJ22" i="169"/>
  <c r="S21" i="169"/>
  <c r="S20" i="169"/>
  <c r="S19" i="169"/>
  <c r="S18" i="169"/>
  <c r="AJ17" i="169"/>
  <c r="O15" i="169"/>
  <c r="AM14" i="169"/>
  <c r="O13" i="169"/>
  <c r="AI10" i="169"/>
  <c r="O9" i="169"/>
  <c r="O8" i="169"/>
  <c r="V7" i="169"/>
  <c r="Q7" i="169"/>
  <c r="O6" i="169"/>
  <c r="O5" i="169"/>
  <c r="O4" i="169"/>
  <c r="O62" i="168"/>
  <c r="AL61" i="168"/>
  <c r="U61" i="168"/>
  <c r="U60" i="168"/>
  <c r="AL59" i="168"/>
  <c r="U59" i="168"/>
  <c r="U58" i="168"/>
  <c r="O57" i="168"/>
  <c r="O56" i="168"/>
  <c r="AJ55" i="168"/>
  <c r="S55" i="168"/>
  <c r="AJ54" i="168"/>
  <c r="S54" i="168"/>
  <c r="AJ53" i="168"/>
  <c r="S53" i="168"/>
  <c r="AJ52" i="168"/>
  <c r="S52" i="168"/>
  <c r="AJ51" i="168"/>
  <c r="S51" i="168"/>
  <c r="AJ50" i="168"/>
  <c r="S50" i="168"/>
  <c r="S49" i="168"/>
  <c r="S48" i="168"/>
  <c r="S47" i="168"/>
  <c r="AJ46" i="168"/>
  <c r="AJ45" i="168"/>
  <c r="S45" i="168"/>
  <c r="AJ44" i="168"/>
  <c r="S44" i="168"/>
  <c r="S43" i="168"/>
  <c r="S42" i="168"/>
  <c r="S41" i="168"/>
  <c r="AJ40" i="168"/>
  <c r="AJ39" i="168"/>
  <c r="S39" i="168"/>
  <c r="AJ38" i="168"/>
  <c r="S38" i="168"/>
  <c r="AJ37" i="168"/>
  <c r="S37" i="168"/>
  <c r="T36" i="168"/>
  <c r="T35" i="168"/>
  <c r="T34" i="168"/>
  <c r="AK33" i="168"/>
  <c r="Y32" i="168"/>
  <c r="S32" i="168"/>
  <c r="Y31" i="168"/>
  <c r="S31" i="168"/>
  <c r="S29" i="168"/>
  <c r="S28" i="168"/>
  <c r="S27" i="168"/>
  <c r="AJ26" i="168"/>
  <c r="S25" i="168"/>
  <c r="S24" i="168"/>
  <c r="S23" i="168"/>
  <c r="AJ22" i="168"/>
  <c r="S21" i="168"/>
  <c r="S20" i="168"/>
  <c r="S19" i="168"/>
  <c r="S18" i="168"/>
  <c r="AJ17" i="168"/>
  <c r="O15" i="168"/>
  <c r="AM14" i="168"/>
  <c r="O13" i="168"/>
  <c r="AI10" i="168"/>
  <c r="O9" i="168"/>
  <c r="O8" i="168"/>
  <c r="V7" i="168"/>
  <c r="Q7" i="168"/>
  <c r="O6" i="168"/>
  <c r="O5" i="168"/>
  <c r="O4" i="168"/>
  <c r="O62" i="167"/>
  <c r="AL61" i="167"/>
  <c r="U61" i="167"/>
  <c r="U60" i="167"/>
  <c r="AL59" i="167"/>
  <c r="U59" i="167"/>
  <c r="U58" i="167"/>
  <c r="O57" i="167"/>
  <c r="O56" i="167"/>
  <c r="AJ55" i="167"/>
  <c r="S55" i="167"/>
  <c r="AJ54" i="167"/>
  <c r="S54" i="167"/>
  <c r="AJ53" i="167"/>
  <c r="S53" i="167"/>
  <c r="AJ52" i="167"/>
  <c r="S52" i="167"/>
  <c r="AJ51" i="167"/>
  <c r="S51" i="167"/>
  <c r="AJ50" i="167"/>
  <c r="S50" i="167"/>
  <c r="S49" i="167"/>
  <c r="S48" i="167"/>
  <c r="S47" i="167"/>
  <c r="AJ46" i="167"/>
  <c r="AJ45" i="167"/>
  <c r="S45" i="167"/>
  <c r="AJ44" i="167"/>
  <c r="S44" i="167"/>
  <c r="S43" i="167"/>
  <c r="S42" i="167"/>
  <c r="S41" i="167"/>
  <c r="AJ40" i="167"/>
  <c r="AJ39" i="167"/>
  <c r="S39" i="167"/>
  <c r="AJ38" i="167"/>
  <c r="S38" i="167"/>
  <c r="AJ37" i="167"/>
  <c r="S37" i="167"/>
  <c r="T36" i="167"/>
  <c r="T35" i="167"/>
  <c r="T34" i="167"/>
  <c r="AK33" i="167"/>
  <c r="Y32" i="167"/>
  <c r="S32" i="167"/>
  <c r="Y31" i="167"/>
  <c r="S31" i="167"/>
  <c r="S29" i="167"/>
  <c r="S28" i="167"/>
  <c r="S27" i="167"/>
  <c r="AJ26" i="167"/>
  <c r="S25" i="167"/>
  <c r="S24" i="167"/>
  <c r="S23" i="167"/>
  <c r="AJ22" i="167"/>
  <c r="S21" i="167"/>
  <c r="S20" i="167"/>
  <c r="S19" i="167"/>
  <c r="S18" i="167"/>
  <c r="AJ17" i="167"/>
  <c r="O15" i="167"/>
  <c r="AM14" i="167"/>
  <c r="O13" i="167"/>
  <c r="AI10" i="167"/>
  <c r="O9" i="167"/>
  <c r="O8" i="167"/>
  <c r="V7" i="167"/>
  <c r="Q7" i="167"/>
  <c r="O6" i="167"/>
  <c r="O5" i="167"/>
  <c r="O4" i="167"/>
  <c r="O62" i="165"/>
  <c r="AL61" i="165"/>
  <c r="U61" i="165"/>
  <c r="U60" i="165"/>
  <c r="AL59" i="165"/>
  <c r="U59" i="165"/>
  <c r="U58" i="165"/>
  <c r="O57" i="165"/>
  <c r="O56" i="165"/>
  <c r="AJ55" i="165"/>
  <c r="S55" i="165"/>
  <c r="AJ54" i="165"/>
  <c r="S54" i="165"/>
  <c r="AJ53" i="165"/>
  <c r="S53" i="165"/>
  <c r="AJ52" i="165"/>
  <c r="S52" i="165"/>
  <c r="AJ51" i="165"/>
  <c r="S51" i="165"/>
  <c r="AJ50" i="165"/>
  <c r="S50" i="165"/>
  <c r="AJ46" i="165"/>
  <c r="S49" i="165"/>
  <c r="S48" i="165"/>
  <c r="S47" i="165"/>
  <c r="AJ45" i="165"/>
  <c r="S45" i="165"/>
  <c r="AJ44" i="165"/>
  <c r="S44" i="165"/>
  <c r="AJ40" i="165"/>
  <c r="S43" i="165"/>
  <c r="S42" i="165"/>
  <c r="S41" i="165"/>
  <c r="AJ39" i="165"/>
  <c r="S39" i="165"/>
  <c r="AJ38" i="165"/>
  <c r="S38" i="165"/>
  <c r="AJ37" i="165"/>
  <c r="S37" i="165"/>
  <c r="AK33" i="165"/>
  <c r="T36" i="165"/>
  <c r="T35" i="165"/>
  <c r="T34" i="165"/>
  <c r="Y32" i="165"/>
  <c r="S32" i="165"/>
  <c r="Y31" i="165"/>
  <c r="S31" i="165"/>
  <c r="AJ26" i="165"/>
  <c r="S29" i="165"/>
  <c r="S28" i="165"/>
  <c r="S27" i="165"/>
  <c r="AJ22" i="165"/>
  <c r="S25" i="165"/>
  <c r="S24" i="165"/>
  <c r="S23" i="165"/>
  <c r="S21" i="165"/>
  <c r="S20" i="165"/>
  <c r="AJ17" i="165"/>
  <c r="S19" i="165"/>
  <c r="S18" i="165"/>
  <c r="O15" i="165"/>
  <c r="AM14" i="165"/>
  <c r="O13" i="165"/>
  <c r="AI10" i="165"/>
  <c r="O9" i="165"/>
  <c r="O8" i="165"/>
  <c r="V7" i="165"/>
  <c r="Q7" i="165"/>
  <c r="O6" i="165"/>
  <c r="O5" i="165"/>
  <c r="O4" i="165"/>
</calcChain>
</file>

<file path=xl/sharedStrings.xml><?xml version="1.0" encoding="utf-8"?>
<sst xmlns="http://schemas.openxmlformats.org/spreadsheetml/2006/main" count="4875" uniqueCount="196">
  <si>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</si>
  <si>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</si>
  <si>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</si>
  <si>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</si>
  <si>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</si>
  <si>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</si>
  <si>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</si>
  <si>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</si>
  <si>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</si>
  <si>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</si>
  <si>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</si>
  <si>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</si>
  <si>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</si>
  <si>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</si>
  <si>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</si>
  <si>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</si>
  <si>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</si>
  <si>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</si>
  <si>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</si>
  <si>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</si>
  <si>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</si>
  <si>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</si>
  <si>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</si>
  <si>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</si>
  <si>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</si>
  <si>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</si>
  <si>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</si>
  <si>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</si>
  <si>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</si>
  <si>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</si>
  <si>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</si>
  <si>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</si>
  <si>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</si>
  <si>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</si>
  <si>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</si>
  <si>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</si>
  <si>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</si>
  <si>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</si>
  <si>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</si>
  <si>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</si>
  <si>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</si>
  <si>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</si>
  <si>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</si>
  <si>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</si>
  <si>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</si>
  <si>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</si>
  <si>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</si>
  <si>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</si>
  <si>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</si>
  <si>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</si>
  <si>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</si>
  <si>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</si>
  <si>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</si>
  <si>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</si>
  <si>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</si>
  <si>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</si>
  <si>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</si>
  <si>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</si>
  <si>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</si>
  <si>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</si>
  <si>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</si>
  <si>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</si>
  <si>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</si>
  <si>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</si>
  <si>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契約者</t>
    <rPh sb="0" eb="2">
      <t>ケイヤク</t>
    </rPh>
    <rPh sb="2" eb="3">
      <t>シャ</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</si>
  <si>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</si>
  <si>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</si>
  <si>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</si>
  <si>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</si>
  <si>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</si>
  <si>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</si>
  <si>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需要追随１：</t>
    <rPh sb="0" eb="4">
      <t>ジュヨウツイズイ</t>
    </rPh>
    <phoneticPr fontId="2"/>
  </si>
  <si>
    <t>需要追随２：</t>
    <rPh sb="0" eb="4">
      <t>ジュヨウツイズイ</t>
    </rPh>
    <phoneticPr fontId="2"/>
  </si>
  <si>
    <t>流通費用調整先契約者</t>
    <rPh sb="0" eb="2">
      <t>リュウツウ</t>
    </rPh>
    <rPh sb="2" eb="4">
      <t>ヒヨウ</t>
    </rPh>
    <rPh sb="4" eb="6">
      <t>チョウセイ</t>
    </rPh>
    <rPh sb="6" eb="7">
      <t>サキ</t>
    </rPh>
    <rPh sb="7" eb="9">
      <t>ケイヤク</t>
    </rPh>
    <rPh sb="9" eb="10">
      <t>シャ</t>
    </rPh>
    <phoneticPr fontId="2"/>
  </si>
  <si>
    <t>供給時間</t>
    <rPh sb="0" eb="2">
      <t>キョウキュウ</t>
    </rPh>
    <rPh sb="2" eb="4">
      <t>ジカン</t>
    </rPh>
    <phoneticPr fontId="2"/>
  </si>
  <si>
    <t>～</t>
    <phoneticPr fontId="2"/>
  </si>
  <si>
    <t>24時間表記</t>
    <rPh sb="2" eb="4">
      <t>ジカン</t>
    </rPh>
    <rPh sb="4" eb="6">
      <t>ヒョウキ</t>
    </rPh>
    <phoneticPr fontId="2"/>
  </si>
  <si>
    <t>(</t>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</si>
  <si>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</si>
  <si>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</si>
  <si>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</si>
  <si>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</si>
  <si>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〇〇　〇〇　　　　　　　　　　　　　　　　　　　　　印</t>
    <rPh sb="26" eb="27">
      <t>イン</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</si>
  <si>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</si>
  <si>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</si>
  <si>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</si>
  <si>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</si>
  <si>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</si>
  <si>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</si>
  <si>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</si>
  <si>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</si>
  <si>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申込番号:</t>
    <rPh sb="0" eb="2">
      <t>モウシコミ</t>
    </rPh>
    <rPh sb="2" eb="4">
      <t>バンゴウ</t>
    </rPh>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</si>
  <si>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</si>
  <si>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</si>
  <si>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</si>
  <si>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</si>
  <si>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接続供給開始希望日</t>
    <rPh sb="0" eb="2">
      <t>セツゾク</t>
    </rPh>
    <rPh sb="2" eb="4">
      <t>キョウキュウ</t>
    </rPh>
    <rPh sb="4" eb="6">
      <t>カイシ</t>
    </rPh>
    <rPh sb="6" eb="9">
      <t>キボウビ</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</si>
  <si>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</si>
  <si>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</si>
  <si>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</si>
  <si>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</si>
  <si>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</si>
  <si>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</si>
  <si>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</si>
  <si>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</si>
  <si>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</si>
  <si>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</si>
  <si>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</si>
  <si>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</si>
  <si>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</si>
  <si>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</si>
  <si>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</si>
  <si>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</si>
  <si>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</si>
  <si>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</si>
  <si>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従来</t>
    <rPh sb="0" eb="2">
      <t>ジュウライ</t>
    </rPh>
    <phoneticPr fontId="2"/>
  </si>
  <si>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</si>
  <si>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</si>
  <si>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</si>
  <si>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</si>
  <si>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</si>
  <si>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</si>
  <si>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契約電力</t>
    <phoneticPr fontId="2"/>
  </si>
  <si>
    <t>供給電圧</t>
    <rPh sb="0" eb="2">
      <t>キョウキュウ</t>
    </rPh>
    <phoneticPr fontId="2"/>
  </si>
  <si>
    <t>今回（kＷ）</t>
  </si>
  <si>
    <t>従来（kＷ）</t>
    <phoneticPr fontId="2"/>
  </si>
  <si>
    <t>今回</t>
    <rPh sb="0" eb="2">
      <t>コンカイ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</si>
  <si>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</si>
  <si>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</si>
  <si>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</si>
  <si>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</si>
  <si>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</si>
  <si>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</si>
  <si>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</si>
  <si>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</si>
  <si>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</si>
  <si>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</si>
  <si>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</si>
  <si>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</si>
  <si>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</si>
  <si>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</si>
  <si>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全量</t>
    <rPh sb="0" eb="2">
      <t>ゼンリョウ</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</si>
  <si>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</si>
  <si>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</si>
  <si>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</si>
  <si>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</si>
  <si>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</si>
  <si>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</si>
  <si>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</si>
  <si>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</si>
  <si>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</si>
  <si>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交流三相３線式</t>
    <rPh sb="2" eb="3">
      <t>サン</t>
    </rPh>
    <phoneticPr fontId="2"/>
  </si>
  <si>
    <t>○○部</t>
    <rPh sb="2" eb="3">
      <t>ブ</t>
    </rPh>
    <phoneticPr fontId="2"/>
  </si>
  <si>
    <t>○○　○○</t>
    <phoneticPr fontId="2"/>
  </si>
  <si>
    <t>03-5678-1234</t>
    <phoneticPr fontId="2"/>
  </si>
  <si>
    <t>△△部</t>
    <rPh sb="2" eb="3">
      <t>ブ</t>
    </rPh>
    <phoneticPr fontId="2"/>
  </si>
  <si>
    <t>△△　△△</t>
    <phoneticPr fontId="2"/>
  </si>
  <si>
    <t>04-1234-5678</t>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</si>
  <si>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</si>
  <si>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流通費用調整先契約者</t>
    <rPh sb="0" eb="2">
      <t>リュウツウ</t>
    </rPh>
    <rPh sb="2" eb="4">
      <t>ヒヨウ</t>
    </rPh>
    <rPh sb="4" eb="7">
      <t>チョウセイサキ</t>
    </rPh>
    <rPh sb="7" eb="10">
      <t>ケイヤクシャ</t>
    </rPh>
    <phoneticPr fontId="2"/>
  </si>
  <si>
    <t>需要追随1</t>
    <rPh sb="0" eb="2">
      <t>ジュヨウ</t>
    </rPh>
    <rPh sb="2" eb="4">
      <t>ツイズイ</t>
    </rPh>
    <phoneticPr fontId="2"/>
  </si>
  <si>
    <t>需要追随2</t>
    <rPh sb="0" eb="2">
      <t>ジュヨウ</t>
    </rPh>
    <rPh sb="2" eb="4">
      <t>ツイズイ</t>
    </rPh>
    <phoneticPr fontId="2"/>
  </si>
  <si>
    <t>供給時間</t>
    <rPh sb="0" eb="4">
      <t>キョウキュウジカン</t>
    </rPh>
    <phoneticPr fontId="2"/>
  </si>
  <si>
    <t>需要追随1
終了時間</t>
    <rPh sb="0" eb="2">
      <t>ジュヨウ</t>
    </rPh>
    <rPh sb="2" eb="4">
      <t>ツイズイ</t>
    </rPh>
    <rPh sb="6" eb="10">
      <t>シュウリョウジカン</t>
    </rPh>
    <phoneticPr fontId="2"/>
  </si>
  <si>
    <t>需要追随2
開始時間</t>
    <rPh sb="0" eb="2">
      <t>ジュヨウ</t>
    </rPh>
    <rPh sb="2" eb="4">
      <t>ツイズイ</t>
    </rPh>
    <rPh sb="6" eb="10">
      <t>カイシジカン</t>
    </rPh>
    <phoneticPr fontId="2"/>
  </si>
  <si>
    <t>需要追随2
終了時間</t>
    <rPh sb="0" eb="2">
      <t>ジュヨウ</t>
    </rPh>
    <rPh sb="2" eb="4">
      <t>ツイズイ</t>
    </rPh>
    <rPh sb="6" eb="10">
      <t>シュウリョウジカン</t>
    </rPh>
    <phoneticPr fontId="2"/>
  </si>
  <si>
    <t>需要追随1
開始時間</t>
    <rPh sb="0" eb="2">
      <t>ジュヨウ</t>
    </rPh>
    <rPh sb="2" eb="4">
      <t>ツイズイ</t>
    </rPh>
    <rPh sb="6" eb="10">
      <t>カイシジカン</t>
    </rPh>
    <phoneticPr fontId="2"/>
  </si>
  <si>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</si>
  <si>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</si>
  <si>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</si>
  <si>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</si>
  <si>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</si>
  <si>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</si>
  <si>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</si>
  <si>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</si>
  <si>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</si>
  <si>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</si>
  <si>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</si>
  <si>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需要者窓口連絡先
（自動検針が未開通の場合）</t>
    <rPh sb="10" eb="12">
      <t>ジドウ</t>
    </rPh>
    <rPh sb="12" eb="14">
      <t>ケンシン</t>
    </rPh>
    <rPh sb="15" eb="18">
      <t>ミカイツウ</t>
    </rPh>
    <rPh sb="19" eb="21">
      <t>バアイ</t>
    </rPh>
    <phoneticPr fontId="2"/>
  </si>
  <si>
    <t>主任技術者名連絡先
（自動検針が未開通の場合）</t>
    <rPh sb="0" eb="2">
      <t>シュニン</t>
    </rPh>
    <rPh sb="2" eb="5">
      <t>ギジュツシャ</t>
    </rPh>
    <rPh sb="5" eb="6">
      <t>メイ</t>
    </rPh>
    <phoneticPr fontId="2"/>
  </si>
  <si>
    <t>○○株式会社</t>
    <rPh sb="2" eb="4">
      <t>カブシキ</t>
    </rPh>
    <rPh sb="4" eb="6">
      <t>カイシャ</t>
    </rPh>
    <phoneticPr fontId="2"/>
  </si>
  <si>
    <t>△△株式会社</t>
    <rPh sb="2" eb="4">
      <t>カブシキ</t>
    </rPh>
    <rPh sb="4" eb="6">
      <t>カイシャ</t>
    </rPh>
    <phoneticPr fontId="2"/>
  </si>
  <si>
    <t>ＸＸ株式会社</t>
    <rPh sb="2" eb="4">
      <t>カブシキ</t>
    </rPh>
    <rPh sb="4" eb="6">
      <t>カイシャ</t>
    </rPh>
    <phoneticPr fontId="2"/>
  </si>
  <si>
    <t>標準</t>
    <rPh sb="0" eb="2">
      <t>ヒョウジュン</t>
    </rPh>
    <phoneticPr fontId="2"/>
  </si>
  <si>
    <t>12:00</t>
    <phoneticPr fontId="2"/>
  </si>
  <si>
    <t>24:00</t>
    <phoneticPr fontId="2"/>
  </si>
  <si>
    <t>-</t>
    <phoneticPr fontId="2"/>
  </si>
  <si>
    <t>交流三相３線式</t>
    <phoneticPr fontId="2"/>
  </si>
  <si>
    <t>申込種別</t>
    <rPh sb="0" eb="2">
      <t>モウシコ</t>
    </rPh>
    <rPh sb="2" eb="4">
      <t>シュベツ</t>
    </rPh>
    <phoneticPr fontId="2"/>
  </si>
  <si>
    <t>-</t>
  </si>
  <si>
    <t>-</t>
    <phoneticPr fontId="2"/>
  </si>
  <si>
    <t>－</t>
  </si>
  <si>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</si>
  <si>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</si>
  <si>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分割接続供給開始（時間分割型）</t>
    <rPh sb="2" eb="4">
      <t>セツゾク</t>
    </rPh>
    <rPh sb="4" eb="6">
      <t>キョウキュウ</t>
    </rPh>
    <phoneticPr fontId="2"/>
  </si>
  <si>
    <t>分割接続供給開始（時間分割型）</t>
    <rPh sb="0" eb="2">
      <t>ブンカツ</t>
    </rPh>
    <rPh sb="2" eb="4">
      <t>セツゾク</t>
    </rPh>
    <rPh sb="4" eb="6">
      <t>キョウキュウ</t>
    </rPh>
    <rPh sb="6" eb="8">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</si>
</sst>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F800]dddd\,\ mmmm\ dd\,\ yyyy"/>
    <numFmt numFmtId="203" formatCode="#,##0&quot;kV&quot;"/>
    <numFmt numFmtId="204" formatCode="#,##0&quot;kW&quot;"/>
    <numFmt numFmtId="205" formatCode="#,##0&quot;kVA&quot;"/>
    <numFmt numFmtId="206" formatCode="[$-F400]h:mm:ss\ AM/PM"/>
  </numFmts>
  <fonts count="94">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4"/>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
      <sz val="8"/>
      <name val="ＭＳ 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s>
  <borders count="89">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6" fillId="0" borderId="0" applyProtection="0">
      <alignment horizontal="right" vertical="center"/>
    </xf>
    <xf numFmtId="0" fontId="37" fillId="0" borderId="0" applyNumberFormat="0" applyFill="0" applyBorder="0" applyProtection="0">
      <alignment vertical="center"/>
    </xf>
    <xf numFmtId="0" fontId="38" fillId="0" borderId="0" applyNumberFormat="0" applyFill="0" applyBorder="0" applyAlignment="0" applyProtection="0"/>
    <xf numFmtId="184" fontId="39" fillId="0" borderId="0" applyFill="0" applyBorder="0">
      <alignment vertical="center"/>
    </xf>
    <xf numFmtId="185" fontId="39" fillId="0" borderId="0" applyFill="0" applyBorder="0" applyAlignment="0"/>
    <xf numFmtId="184" fontId="39" fillId="0" borderId="0" applyFill="0" applyBorder="0">
      <alignment vertical="center"/>
    </xf>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28" fillId="0" borderId="0" applyFont="0" applyFill="0" applyBorder="0" applyAlignment="0" applyProtection="0"/>
    <xf numFmtId="178"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6" fontId="28" fillId="0" borderId="0" applyFont="0" applyFill="0" applyBorder="0" applyAlignment="0" applyProtection="0"/>
    <xf numFmtId="0" fontId="41" fillId="0" borderId="0">
      <alignment horizontal="left"/>
    </xf>
    <xf numFmtId="0" fontId="42" fillId="0" borderId="1" applyNumberFormat="0" applyFont="0" applyBorder="0">
      <alignment horizontal="center" vertical="center"/>
    </xf>
    <xf numFmtId="0" fontId="1" fillId="0" borderId="0" applyBorder="0"/>
    <xf numFmtId="0" fontId="43" fillId="0" borderId="0" applyFont="0" applyBorder="0"/>
    <xf numFmtId="0" fontId="43" fillId="0" borderId="0" applyFont="0" applyBorder="0"/>
    <xf numFmtId="0" fontId="43" fillId="0" borderId="0" applyFont="0" applyBorder="0"/>
    <xf numFmtId="0" fontId="44" fillId="0" borderId="0">
      <alignment vertical="center"/>
    </xf>
    <xf numFmtId="38" fontId="29" fillId="16" borderId="0" applyNumberFormat="0" applyBorder="0" applyAlignment="0" applyProtection="0"/>
    <xf numFmtId="0" fontId="45" fillId="17" borderId="0"/>
    <xf numFmtId="0" fontId="30" fillId="0" borderId="2" applyNumberFormat="0" applyAlignment="0" applyProtection="0">
      <alignment horizontal="left" vertical="center"/>
    </xf>
    <xf numFmtId="0" fontId="30" fillId="0" borderId="2" applyNumberFormat="0" applyAlignment="0" applyProtection="0">
      <alignment horizontal="left" vertical="center"/>
    </xf>
    <xf numFmtId="0" fontId="30" fillId="0" borderId="3" applyNumberFormat="0" applyProtection="0">
      <alignment vertical="center"/>
    </xf>
    <xf numFmtId="0" fontId="30" fillId="0" borderId="3" applyNumberFormat="0" applyProtection="0">
      <alignment vertical="center"/>
    </xf>
    <xf numFmtId="0" fontId="30" fillId="0" borderId="4">
      <alignment horizontal="left" vertical="center"/>
    </xf>
    <xf numFmtId="0" fontId="30" fillId="0" borderId="4">
      <alignment horizontal="left" vertical="center"/>
    </xf>
    <xf numFmtId="0" fontId="30" fillId="0" borderId="5">
      <alignment horizontal="left" vertical="center"/>
    </xf>
    <xf numFmtId="0" fontId="30" fillId="0" borderId="5">
      <alignment horizontal="left" vertical="center"/>
    </xf>
    <xf numFmtId="0" fontId="46" fillId="0" borderId="0" applyNumberFormat="0" applyFill="0" applyBorder="0" applyAlignment="0" applyProtection="0">
      <alignment vertical="top"/>
      <protection locked="0"/>
    </xf>
    <xf numFmtId="0" fontId="47" fillId="0" borderId="0" applyBorder="0"/>
    <xf numFmtId="10" fontId="29" fillId="18" borderId="6" applyNumberFormat="0" applyBorder="0" applyAlignment="0" applyProtection="0"/>
    <xf numFmtId="0" fontId="47" fillId="0" borderId="0"/>
    <xf numFmtId="187" fontId="1" fillId="0" borderId="0" applyFont="0" applyFill="0" applyBorder="0" applyAlignment="0" applyProtection="0"/>
    <xf numFmtId="188" fontId="1" fillId="0" borderId="0" applyFont="0" applyFill="0" applyBorder="0" applyAlignment="0" applyProtection="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183" fontId="28" fillId="0" borderId="0"/>
    <xf numFmtId="183" fontId="28" fillId="0" borderId="0"/>
    <xf numFmtId="189" fontId="48" fillId="0" borderId="0"/>
    <xf numFmtId="189" fontId="48" fillId="0" borderId="0"/>
    <xf numFmtId="0" fontId="28" fillId="0" borderId="0"/>
    <xf numFmtId="10" fontId="28" fillId="0" borderId="0" applyFont="0" applyFill="0" applyBorder="0" applyAlignment="0" applyProtection="0"/>
    <xf numFmtId="4" fontId="41" fillId="0" borderId="0">
      <alignment horizontal="right"/>
    </xf>
    <xf numFmtId="0" fontId="49" fillId="0" borderId="0" applyNumberFormat="0" applyFont="0" applyFill="0" applyBorder="0" applyAlignment="0" applyProtection="0">
      <alignment horizontal="left"/>
    </xf>
    <xf numFmtId="0" fontId="50" fillId="0" borderId="7">
      <alignment horizontal="center"/>
    </xf>
    <xf numFmtId="4" fontId="51" fillId="0" borderId="0">
      <alignment horizontal="right"/>
    </xf>
    <xf numFmtId="4" fontId="52" fillId="19" borderId="8" applyNumberFormat="0" applyProtection="0">
      <alignment vertical="center"/>
    </xf>
    <xf numFmtId="4" fontId="53" fillId="20" borderId="8" applyNumberFormat="0" applyProtection="0">
      <alignment vertical="center"/>
    </xf>
    <xf numFmtId="4" fontId="52" fillId="20" borderId="8" applyNumberFormat="0" applyProtection="0">
      <alignment horizontal="left" vertical="center" indent="1"/>
    </xf>
    <xf numFmtId="0" fontId="52" fillId="20" borderId="8" applyNumberFormat="0" applyProtection="0">
      <alignment horizontal="left" vertical="top" indent="1"/>
    </xf>
    <xf numFmtId="4" fontId="52" fillId="21" borderId="0" applyNumberFormat="0" applyProtection="0">
      <alignment horizontal="left" vertical="center" indent="1"/>
    </xf>
    <xf numFmtId="4" fontId="39" fillId="3" borderId="8" applyNumberFormat="0" applyProtection="0">
      <alignment horizontal="right" vertical="center"/>
    </xf>
    <xf numFmtId="4" fontId="39" fillId="9" borderId="8" applyNumberFormat="0" applyProtection="0">
      <alignment horizontal="right" vertical="center"/>
    </xf>
    <xf numFmtId="4" fontId="39" fillId="22" borderId="8" applyNumberFormat="0" applyProtection="0">
      <alignment horizontal="right" vertical="center"/>
    </xf>
    <xf numFmtId="4" fontId="39" fillId="11" borderId="8" applyNumberFormat="0" applyProtection="0">
      <alignment horizontal="right" vertical="center"/>
    </xf>
    <xf numFmtId="4" fontId="39" fillId="15" borderId="8" applyNumberFormat="0" applyProtection="0">
      <alignment horizontal="right" vertical="center"/>
    </xf>
    <xf numFmtId="4" fontId="39" fillId="23" borderId="8" applyNumberFormat="0" applyProtection="0">
      <alignment horizontal="right" vertical="center"/>
    </xf>
    <xf numFmtId="4" fontId="39" fillId="24" borderId="8" applyNumberFormat="0" applyProtection="0">
      <alignment horizontal="right" vertical="center"/>
    </xf>
    <xf numFmtId="4" fontId="39" fillId="25" borderId="8" applyNumberFormat="0" applyProtection="0">
      <alignment horizontal="right" vertical="center"/>
    </xf>
    <xf numFmtId="4" fontId="39" fillId="10" borderId="8" applyNumberFormat="0" applyProtection="0">
      <alignment horizontal="right" vertical="center"/>
    </xf>
    <xf numFmtId="4" fontId="52" fillId="26" borderId="9" applyNumberFormat="0" applyProtection="0">
      <alignment horizontal="left" vertical="center" indent="1"/>
    </xf>
    <xf numFmtId="4" fontId="39" fillId="27" borderId="0" applyNumberFormat="0" applyProtection="0">
      <alignment horizontal="left" vertical="center" indent="1"/>
    </xf>
    <xf numFmtId="4" fontId="54" fillId="28" borderId="0" applyNumberFormat="0" applyProtection="0">
      <alignment horizontal="left" vertical="center" indent="1"/>
    </xf>
    <xf numFmtId="4" fontId="39" fillId="29" borderId="8" applyNumberFormat="0" applyProtection="0">
      <alignment horizontal="right" vertical="center"/>
    </xf>
    <xf numFmtId="4" fontId="39" fillId="27" borderId="0" applyNumberFormat="0" applyProtection="0">
      <alignment horizontal="left" vertical="center" indent="1"/>
    </xf>
    <xf numFmtId="4" fontId="39" fillId="21" borderId="0" applyNumberFormat="0" applyProtection="0">
      <alignment horizontal="left" vertical="center" indent="1"/>
    </xf>
    <xf numFmtId="0" fontId="28" fillId="28" borderId="8" applyNumberFormat="0" applyProtection="0">
      <alignment horizontal="left" vertical="center" indent="1"/>
    </xf>
    <xf numFmtId="0" fontId="28" fillId="28" borderId="8" applyNumberFormat="0" applyProtection="0">
      <alignment horizontal="left" vertical="top" indent="1"/>
    </xf>
    <xf numFmtId="0" fontId="28" fillId="21" borderId="8" applyNumberFormat="0" applyProtection="0">
      <alignment horizontal="left" vertical="center" indent="1"/>
    </xf>
    <xf numFmtId="0" fontId="28" fillId="21" borderId="8" applyNumberFormat="0" applyProtection="0">
      <alignment horizontal="left" vertical="top" indent="1"/>
    </xf>
    <xf numFmtId="0" fontId="28" fillId="30" borderId="8" applyNumberFormat="0" applyProtection="0">
      <alignment horizontal="left" vertical="center" indent="1"/>
    </xf>
    <xf numFmtId="0" fontId="28" fillId="30" borderId="8" applyNumberFormat="0" applyProtection="0">
      <alignment horizontal="left" vertical="top" indent="1"/>
    </xf>
    <xf numFmtId="0" fontId="28" fillId="31" borderId="8" applyNumberFormat="0" applyProtection="0">
      <alignment horizontal="left" vertical="center" indent="1"/>
    </xf>
    <xf numFmtId="0" fontId="28" fillId="31" borderId="8" applyNumberFormat="0" applyProtection="0">
      <alignment horizontal="left" vertical="top" indent="1"/>
    </xf>
    <xf numFmtId="4" fontId="39" fillId="18" borderId="8" applyNumberFormat="0" applyProtection="0">
      <alignment vertical="center"/>
    </xf>
    <xf numFmtId="4" fontId="55" fillId="18" borderId="8" applyNumberFormat="0" applyProtection="0">
      <alignment vertical="center"/>
    </xf>
    <xf numFmtId="4" fontId="39" fillId="18" borderId="8" applyNumberFormat="0" applyProtection="0">
      <alignment horizontal="left" vertical="center" indent="1"/>
    </xf>
    <xf numFmtId="0" fontId="39" fillId="18" borderId="8" applyNumberFormat="0" applyProtection="0">
      <alignment horizontal="left" vertical="top" indent="1"/>
    </xf>
    <xf numFmtId="4" fontId="39" fillId="27" borderId="8" applyNumberFormat="0" applyProtection="0">
      <alignment horizontal="right" vertical="center"/>
    </xf>
    <xf numFmtId="4" fontId="55" fillId="27" borderId="8" applyNumberFormat="0" applyProtection="0">
      <alignment horizontal="right" vertical="center"/>
    </xf>
    <xf numFmtId="4" fontId="39" fillId="29" borderId="8" applyNumberFormat="0" applyProtection="0">
      <alignment horizontal="left" vertical="center" indent="1"/>
    </xf>
    <xf numFmtId="0" fontId="39" fillId="21" borderId="8" applyNumberFormat="0" applyProtection="0">
      <alignment horizontal="left" vertical="top" indent="1"/>
    </xf>
    <xf numFmtId="4" fontId="56" fillId="32" borderId="0" applyNumberFormat="0" applyProtection="0">
      <alignment horizontal="left" vertical="center" indent="1"/>
    </xf>
    <xf numFmtId="4" fontId="57" fillId="27" borderId="8" applyNumberFormat="0" applyProtection="0">
      <alignment horizontal="right" vertical="center"/>
    </xf>
    <xf numFmtId="0" fontId="58" fillId="0" borderId="0">
      <alignment horizontal="left"/>
    </xf>
    <xf numFmtId="1" fontId="44" fillId="0" borderId="0" applyBorder="0">
      <alignment horizontal="left" vertical="top" wrapText="1"/>
    </xf>
    <xf numFmtId="0" fontId="49" fillId="0" borderId="0"/>
    <xf numFmtId="0" fontId="59" fillId="0" borderId="0"/>
    <xf numFmtId="0" fontId="60"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4" fillId="0" borderId="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196" fontId="61" fillId="0" borderId="10" applyFont="0" applyFill="0" applyBorder="0" applyAlignment="0" applyProtection="0"/>
    <xf numFmtId="0" fontId="28" fillId="0" borderId="0"/>
    <xf numFmtId="0" fontId="28" fillId="0" borderId="0" applyNumberForma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33"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68" fillId="3" borderId="0" applyNumberFormat="0" applyBorder="0" applyAlignment="0" applyProtection="0">
      <alignment vertical="center"/>
    </xf>
    <xf numFmtId="0" fontId="69" fillId="3" borderId="0" applyNumberFormat="0" applyBorder="0" applyAlignment="0" applyProtection="0">
      <alignment vertical="center"/>
    </xf>
    <xf numFmtId="0" fontId="68"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70" fillId="0" borderId="14" applyNumberFormat="0" applyFont="0" applyFill="0" applyBorder="0" applyProtection="0">
      <alignment vertical="top" wrapText="1"/>
    </xf>
    <xf numFmtId="0" fontId="70" fillId="0" borderId="14" applyNumberFormat="0" applyFont="0" applyFill="0" applyBorder="0" applyProtection="0">
      <alignment vertical="center" wrapText="1"/>
    </xf>
    <xf numFmtId="0" fontId="18"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1" fillId="0" borderId="0"/>
    <xf numFmtId="0" fontId="74" fillId="0" borderId="0">
      <alignment vertical="top"/>
    </xf>
    <xf numFmtId="0" fontId="75" fillId="0" borderId="0" applyFill="0" applyAlignment="0">
      <alignment vertical="top"/>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97" fontId="77" fillId="0" borderId="21" applyFont="0" applyFill="0" applyBorder="0" applyAlignment="0" applyProtection="0"/>
    <xf numFmtId="192" fontId="78" fillId="0" borderId="0" applyFont="0" applyFill="0" applyBorder="0" applyAlignment="0" applyProtection="0"/>
    <xf numFmtId="193" fontId="78" fillId="0" borderId="0" applyFont="0" applyFill="0" applyBorder="0" applyAlignment="0" applyProtection="0"/>
    <xf numFmtId="194" fontId="1" fillId="0" borderId="0" applyFill="0" applyBorder="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81" fontId="27" fillId="0" borderId="0" applyFill="0" applyBorder="0" applyProtection="0">
      <alignment horizontal="center" vertical="center"/>
    </xf>
    <xf numFmtId="181" fontId="27" fillId="0" borderId="22" applyFill="0" applyBorder="0" applyProtection="0">
      <alignment horizontal="center"/>
    </xf>
    <xf numFmtId="0" fontId="25"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6" fillId="0" borderId="0">
      <alignment vertical="center"/>
    </xf>
    <xf numFmtId="0" fontId="32" fillId="0" borderId="0">
      <alignment vertical="center"/>
    </xf>
    <xf numFmtId="0" fontId="32"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7"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7" fillId="0" borderId="0">
      <alignment vertical="center"/>
    </xf>
    <xf numFmtId="0" fontId="47" fillId="0" borderId="0">
      <alignment vertical="center"/>
    </xf>
    <xf numFmtId="0" fontId="80" fillId="0" borderId="0">
      <alignment vertical="center"/>
    </xf>
    <xf numFmtId="0" fontId="80"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9" fillId="0" borderId="0">
      <alignment vertical="center"/>
    </xf>
    <xf numFmtId="0" fontId="34" fillId="0" borderId="0">
      <alignment vertical="center"/>
    </xf>
    <xf numFmtId="0" fontId="1" fillId="0" borderId="0"/>
    <xf numFmtId="0" fontId="34"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81" fillId="0" borderId="0"/>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4" fillId="0" borderId="0"/>
    <xf numFmtId="0" fontId="4" fillId="0" borderId="0"/>
    <xf numFmtId="0" fontId="32" fillId="0" borderId="0">
      <alignment vertical="center"/>
    </xf>
    <xf numFmtId="0" fontId="32" fillId="0" borderId="0">
      <alignment vertical="center"/>
    </xf>
    <xf numFmtId="0" fontId="4" fillId="0" borderId="0"/>
    <xf numFmtId="0" fontId="4" fillId="0" borderId="0"/>
    <xf numFmtId="0" fontId="32" fillId="0" borderId="0">
      <alignment vertical="center"/>
    </xf>
    <xf numFmtId="0" fontId="32" fillId="0" borderId="0">
      <alignment vertical="center"/>
    </xf>
    <xf numFmtId="0" fontId="32" fillId="0" borderId="0">
      <alignment vertical="center"/>
    </xf>
    <xf numFmtId="0" fontId="4" fillId="0" borderId="0"/>
    <xf numFmtId="0" fontId="32" fillId="0" borderId="0">
      <alignment vertical="center"/>
    </xf>
    <xf numFmtId="0" fontId="4" fillId="0" borderId="0"/>
    <xf numFmtId="0" fontId="4" fillId="0" borderId="0"/>
    <xf numFmtId="0" fontId="4" fillId="0" borderId="0"/>
    <xf numFmtId="0" fontId="4" fillId="0" borderId="0"/>
    <xf numFmtId="0" fontId="4" fillId="0" borderId="0"/>
    <xf numFmtId="0" fontId="32" fillId="0" borderId="0">
      <alignment vertical="center"/>
    </xf>
    <xf numFmtId="0" fontId="32"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1" fillId="0" borderId="0"/>
    <xf numFmtId="0" fontId="81" fillId="0" borderId="0"/>
    <xf numFmtId="0" fontId="1" fillId="0" borderId="0"/>
    <xf numFmtId="49" fontId="47" fillId="0" borderId="0">
      <alignment vertical="top"/>
    </xf>
    <xf numFmtId="195" fontId="82" fillId="0" borderId="0"/>
    <xf numFmtId="195" fontId="82" fillId="0" borderId="0"/>
    <xf numFmtId="0" fontId="83" fillId="0" borderId="0"/>
    <xf numFmtId="0" fontId="70" fillId="0" borderId="0" applyNumberFormat="0" applyFont="0" applyBorder="0" applyAlignment="0" applyProtection="0"/>
    <xf numFmtId="0" fontId="70" fillId="37" borderId="0" applyNumberFormat="0" applyFont="0" applyBorder="0" applyAlignment="0" applyProtection="0"/>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81" fillId="0" borderId="0"/>
    <xf numFmtId="0" fontId="85" fillId="0" borderId="0"/>
    <xf numFmtId="0" fontId="1" fillId="0" borderId="0">
      <alignment vertical="center"/>
    </xf>
    <xf numFmtId="0" fontId="1" fillId="0" borderId="0"/>
  </cellStyleXfs>
  <cellXfs count="368">
    <xf numFmtId="0" fontId="0" fillId="0" borderId="0" xfId="0">
      <alignment vertical="center"/>
    </xf>
    <xf numFmtId="0" fontId="5" fillId="0" borderId="0" xfId="0" applyFont="1">
      <alignment vertical="center"/>
    </xf>
    <xf numFmtId="0" fontId="87"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8" xfId="0" applyFont="1" applyFill="1" applyBorder="1">
      <alignment vertical="center"/>
    </xf>
    <xf numFmtId="0" fontId="5" fillId="38" borderId="29" xfId="0" applyFont="1" applyFill="1" applyBorder="1" applyAlignment="1">
      <alignment horizontal="center" vertical="center"/>
    </xf>
    <xf numFmtId="0" fontId="5" fillId="38" borderId="31" xfId="0" applyFont="1" applyFill="1" applyBorder="1" applyAlignment="1">
      <alignment horizontal="center" vertical="center"/>
    </xf>
    <xf numFmtId="0" fontId="5" fillId="38" borderId="0" xfId="0" applyFont="1" applyFill="1" applyAlignment="1">
      <alignment horizontal="right" vertical="center"/>
    </xf>
    <xf numFmtId="0" fontId="5" fillId="39" borderId="0" xfId="0" applyFont="1" applyFill="1">
      <alignment vertical="center"/>
    </xf>
    <xf numFmtId="0" fontId="91" fillId="0" borderId="0" xfId="0" applyFont="1" applyAlignment="1">
      <alignment horizontal="left" vertical="center"/>
    </xf>
    <xf numFmtId="0" fontId="92" fillId="0" borderId="0" xfId="0" applyFont="1" applyAlignment="1">
      <alignment horizontal="center" vertical="center"/>
    </xf>
    <xf numFmtId="0" fontId="4" fillId="0" borderId="0" xfId="0" applyFont="1">
      <alignment vertical="center"/>
    </xf>
    <xf numFmtId="0" fontId="7" fillId="40" borderId="25" xfId="0" applyFont="1" applyFill="1" applyBorder="1" applyAlignment="1">
      <alignment horizontal="center" vertical="center"/>
    </xf>
    <xf numFmtId="0" fontId="92" fillId="18" borderId="38" xfId="0" applyFont="1" applyFill="1" applyBorder="1">
      <alignment vertical="center"/>
    </xf>
    <xf numFmtId="0" fontId="4" fillId="0" borderId="0" xfId="0" applyFont="1" applyAlignment="1">
      <alignment horizontal="center" vertical="center"/>
    </xf>
    <xf numFmtId="0" fontId="92" fillId="18" borderId="27" xfId="0" applyFont="1" applyFill="1" applyBorder="1">
      <alignment vertical="center"/>
    </xf>
    <xf numFmtId="0" fontId="92" fillId="18" borderId="27" xfId="0" applyFont="1" applyFill="1" applyBorder="1" applyAlignment="1">
      <alignment horizontal="center" vertical="center"/>
    </xf>
    <xf numFmtId="0" fontId="92" fillId="18" borderId="37" xfId="0" applyFont="1" applyFill="1" applyBorder="1" applyAlignment="1">
      <alignment horizontal="center" vertical="center"/>
    </xf>
    <xf numFmtId="0" fontId="9" fillId="41" borderId="6" xfId="0" applyFont="1" applyFill="1" applyBorder="1" applyAlignment="1">
      <alignment horizontal="center" vertical="center"/>
    </xf>
    <xf numFmtId="202" fontId="3" fillId="41" borderId="6" xfId="0" applyNumberFormat="1" applyFont="1" applyFill="1" applyBorder="1">
      <alignment vertical="center"/>
    </xf>
    <xf numFmtId="0" fontId="3" fillId="41" borderId="38" xfId="0" applyFont="1" applyFill="1" applyBorder="1">
      <alignment vertical="center"/>
    </xf>
    <xf numFmtId="49" fontId="3" fillId="41" borderId="6" xfId="0" applyNumberFormat="1" applyFont="1" applyFill="1" applyBorder="1" applyAlignment="1">
      <alignment horizontal="center" vertical="center"/>
    </xf>
    <xf numFmtId="49" fontId="3" fillId="41" borderId="6" xfId="0" applyNumberFormat="1" applyFont="1" applyFill="1" applyBorder="1">
      <alignment vertical="center"/>
    </xf>
    <xf numFmtId="0" fontId="3" fillId="41" borderId="6" xfId="0" applyFont="1" applyFill="1" applyBorder="1">
      <alignment vertical="center"/>
    </xf>
    <xf numFmtId="0" fontId="3" fillId="41" borderId="10" xfId="0" applyFont="1" applyFill="1" applyBorder="1">
      <alignment vertical="center"/>
    </xf>
    <xf numFmtId="180" fontId="3" fillId="41" borderId="6" xfId="0" applyNumberFormat="1" applyFont="1" applyFill="1" applyBorder="1">
      <alignment vertical="center"/>
    </xf>
    <xf numFmtId="56" fontId="9" fillId="41" borderId="24" xfId="0" applyNumberFormat="1" applyFont="1" applyFill="1" applyBorder="1" applyAlignment="1">
      <alignment horizontal="left" vertical="center"/>
    </xf>
    <xf numFmtId="203" fontId="9" fillId="41" borderId="6" xfId="0" applyNumberFormat="1" applyFont="1" applyFill="1" applyBorder="1" applyAlignment="1">
      <alignment horizontal="center" vertical="center"/>
    </xf>
    <xf numFmtId="204" fontId="3" fillId="41" borderId="6" xfId="0" applyNumberFormat="1" applyFont="1" applyFill="1" applyBorder="1">
      <alignment vertical="center"/>
    </xf>
    <xf numFmtId="179" fontId="3" fillId="41" borderId="6" xfId="0" applyNumberFormat="1" applyFont="1" applyFill="1" applyBorder="1">
      <alignment vertical="center"/>
    </xf>
    <xf numFmtId="0" fontId="92" fillId="0" borderId="6" xfId="0" applyFont="1" applyBorder="1" applyAlignment="1">
      <alignment horizontal="center" vertical="center"/>
    </xf>
    <xf numFmtId="180" fontId="0" fillId="41" borderId="6" xfId="0" applyNumberFormat="1" applyFill="1" applyBorder="1">
      <alignment vertical="center"/>
    </xf>
    <xf numFmtId="49" fontId="0" fillId="41" borderId="6" xfId="0" applyNumberFormat="1" applyFill="1" applyBorder="1" applyAlignment="1">
      <alignment horizontal="center" vertical="center"/>
    </xf>
    <xf numFmtId="0" fontId="5" fillId="38" borderId="24" xfId="0" applyFont="1" applyFill="1" applyBorder="1" applyAlignment="1">
      <alignment horizontal="center" vertical="center"/>
    </xf>
    <xf numFmtId="0" fontId="5" fillId="38" borderId="25" xfId="0" applyFont="1" applyFill="1" applyBorder="1">
      <alignment vertical="center"/>
    </xf>
    <xf numFmtId="0" fontId="11" fillId="39" borderId="0" xfId="1051" applyFont="1" applyFill="1"/>
    <xf numFmtId="0" fontId="11" fillId="39" borderId="0" xfId="1051" applyFont="1" applyFill="1" applyAlignment="1">
      <alignment horizontal="right"/>
    </xf>
    <xf numFmtId="0" fontId="11" fillId="39" borderId="25" xfId="1051" applyFont="1" applyFill="1" applyBorder="1"/>
    <xf numFmtId="0" fontId="5" fillId="39" borderId="0" xfId="0" applyFont="1" applyFill="1" applyAlignment="1">
      <alignment horizontal="right" vertical="center"/>
    </xf>
    <xf numFmtId="179" fontId="5" fillId="39" borderId="34" xfId="1051" applyNumberFormat="1" applyFont="1" applyFill="1" applyBorder="1" applyAlignment="1">
      <alignment vertical="center"/>
    </xf>
    <xf numFmtId="179" fontId="5" fillId="39" borderId="34" xfId="1051" applyNumberFormat="1" applyFont="1" applyFill="1" applyBorder="1" applyAlignment="1">
      <alignment horizontal="right" vertical="center"/>
    </xf>
    <xf numFmtId="0" fontId="7" fillId="18" borderId="38"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8" xfId="0" applyFont="1" applyFill="1" applyBorder="1" applyAlignment="1">
      <alignment vertical="center" wrapText="1"/>
    </xf>
    <xf numFmtId="0" fontId="10" fillId="18" borderId="6" xfId="0" applyFont="1" applyFill="1" applyBorder="1">
      <alignment vertical="center"/>
    </xf>
    <xf numFmtId="0" fontId="10" fillId="18" borderId="27" xfId="0" applyFont="1" applyFill="1" applyBorder="1" applyAlignment="1">
      <alignment vertical="center" wrapText="1"/>
    </xf>
    <xf numFmtId="0" fontId="10" fillId="18" borderId="38" xfId="0" applyFont="1" applyFill="1" applyBorder="1">
      <alignment vertical="center"/>
    </xf>
    <xf numFmtId="0" fontId="10" fillId="18" borderId="38"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pplyAlignment="1">
      <alignment horizontal="center" vertical="center"/>
    </xf>
    <xf numFmtId="0" fontId="10" fillId="18" borderId="4" xfId="0" applyFont="1" applyFill="1" applyBorder="1" applyAlignment="1">
      <alignment horizontal="center" vertical="center"/>
    </xf>
    <xf numFmtId="0" fontId="10" fillId="18" borderId="24" xfId="0" applyFont="1" applyFill="1" applyBorder="1">
      <alignment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18" borderId="27" xfId="0" applyFont="1" applyFill="1" applyBorder="1" applyAlignment="1">
      <alignment vertical="center" wrapText="1"/>
    </xf>
    <xf numFmtId="0" fontId="10" fillId="18" borderId="27" xfId="0" applyFont="1" applyFill="1" applyBorder="1">
      <alignment vertical="center"/>
    </xf>
    <xf numFmtId="0" fontId="10" fillId="18" borderId="27"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4" xfId="0" applyFont="1" applyFill="1" applyBorder="1" applyAlignment="1">
      <alignment vertical="center" wrapText="1"/>
    </xf>
    <xf numFmtId="0" fontId="10" fillId="18" borderId="27" xfId="0" applyFont="1" applyFill="1" applyBorder="1" applyAlignment="1">
      <alignment horizontal="center" vertical="center"/>
    </xf>
    <xf numFmtId="0" fontId="10" fillId="18" borderId="22" xfId="0" applyFont="1" applyFill="1" applyBorder="1" applyAlignment="1">
      <alignment horizontal="center" vertical="center" wrapText="1"/>
    </xf>
    <xf numFmtId="0" fontId="10" fillId="18" borderId="27" xfId="0" applyFont="1" applyFill="1" applyBorder="1" applyAlignment="1">
      <alignment horizontal="left" vertical="center" wrapText="1"/>
    </xf>
    <xf numFmtId="0" fontId="10" fillId="18" borderId="37" xfId="0" applyFont="1" applyFill="1" applyBorder="1" applyAlignment="1">
      <alignment horizontal="center" vertical="center"/>
    </xf>
    <xf numFmtId="0" fontId="10" fillId="18" borderId="37" xfId="0" applyFont="1" applyFill="1" applyBorder="1" applyAlignment="1">
      <alignment horizontal="center" vertical="center" wrapText="1"/>
    </xf>
    <xf numFmtId="0" fontId="10" fillId="18" borderId="37" xfId="0" applyFont="1" applyFill="1" applyBorder="1" applyAlignment="1">
      <alignment horizontal="left" vertical="center" wrapText="1"/>
    </xf>
    <xf numFmtId="0" fontId="10" fillId="18" borderId="6" xfId="0" applyFont="1" applyFill="1" applyBorder="1" applyAlignment="1">
      <alignment horizontal="center" vertical="center" wrapText="1"/>
    </xf>
    <xf numFmtId="0" fontId="10" fillId="18" borderId="37" xfId="0" applyFont="1" applyFill="1" applyBorder="1" applyAlignment="1">
      <alignment vertical="center" wrapText="1"/>
    </xf>
    <xf numFmtId="49" fontId="4" fillId="0" borderId="0" xfId="0" applyNumberFormat="1" applyFont="1">
      <alignment vertical="center"/>
    </xf>
    <xf numFmtId="49" fontId="7" fillId="40" borderId="25" xfId="0" applyNumberFormat="1" applyFont="1" applyFill="1" applyBorder="1" applyAlignment="1">
      <alignment horizontal="center" vertical="center"/>
    </xf>
    <xf numFmtId="49" fontId="10" fillId="18" borderId="4" xfId="0" applyNumberFormat="1" applyFont="1" applyFill="1" applyBorder="1">
      <alignment vertical="center"/>
    </xf>
    <xf numFmtId="49" fontId="10" fillId="18" borderId="23" xfId="0" applyNumberFormat="1" applyFont="1" applyFill="1" applyBorder="1" applyAlignment="1">
      <alignment horizontal="center" vertical="center" wrapText="1"/>
    </xf>
    <xf numFmtId="49" fontId="10" fillId="18" borderId="4" xfId="0" applyNumberFormat="1" applyFont="1" applyFill="1" applyBorder="1" applyAlignment="1">
      <alignment horizontal="center" vertical="center" wrapText="1"/>
    </xf>
    <xf numFmtId="49" fontId="10" fillId="18" borderId="44" xfId="0" applyNumberFormat="1" applyFont="1" applyFill="1" applyBorder="1" applyAlignment="1">
      <alignment horizontal="center" vertical="center" wrapText="1"/>
    </xf>
    <xf numFmtId="49" fontId="10" fillId="18" borderId="6" xfId="0" applyNumberFormat="1" applyFont="1" applyFill="1" applyBorder="1" applyAlignment="1">
      <alignment horizontal="center" vertical="center" wrapText="1"/>
    </xf>
    <xf numFmtId="49" fontId="92" fillId="0" borderId="0" xfId="0" applyNumberFormat="1" applyFont="1" applyAlignment="1">
      <alignment horizontal="center" vertical="center"/>
    </xf>
    <xf numFmtId="0" fontId="4" fillId="0" borderId="0" xfId="0" applyFont="1" applyAlignment="1">
      <alignment horizontal="left" vertical="center"/>
    </xf>
    <xf numFmtId="0" fontId="7" fillId="40" borderId="25" xfId="0" applyFont="1" applyFill="1" applyBorder="1" applyAlignment="1">
      <alignment horizontal="left" vertical="center"/>
    </xf>
    <xf numFmtId="0" fontId="10" fillId="18" borderId="4" xfId="0" applyFont="1" applyFill="1" applyBorder="1" applyAlignment="1">
      <alignment horizontal="left" vertical="center"/>
    </xf>
    <xf numFmtId="0" fontId="10" fillId="18" borderId="23" xfId="0" applyFont="1" applyFill="1" applyBorder="1" applyAlignment="1">
      <alignment horizontal="left" vertical="center" wrapText="1"/>
    </xf>
    <xf numFmtId="0" fontId="10" fillId="18" borderId="4" xfId="0" applyFont="1" applyFill="1" applyBorder="1" applyAlignment="1">
      <alignment horizontal="left" vertical="center" wrapText="1"/>
    </xf>
    <xf numFmtId="0" fontId="10" fillId="18" borderId="24" xfId="0" applyFont="1" applyFill="1" applyBorder="1" applyAlignment="1">
      <alignment horizontal="left" vertical="center" wrapText="1"/>
    </xf>
    <xf numFmtId="0" fontId="10" fillId="18" borderId="38" xfId="0" applyFont="1" applyFill="1" applyBorder="1" applyAlignment="1">
      <alignment horizontal="left" vertical="center" wrapText="1"/>
    </xf>
    <xf numFmtId="0" fontId="10" fillId="18" borderId="6" xfId="0" applyFont="1" applyFill="1" applyBorder="1" applyAlignment="1">
      <alignment horizontal="left" vertical="center" wrapText="1"/>
    </xf>
    <xf numFmtId="179" fontId="3" fillId="41" borderId="6" xfId="0" applyNumberFormat="1" applyFont="1" applyFill="1" applyBorder="1" applyAlignment="1">
      <alignment horizontal="left" vertical="center"/>
    </xf>
    <xf numFmtId="0" fontId="92" fillId="0" borderId="0" xfId="0" applyFont="1" applyAlignment="1">
      <alignment horizontal="left" vertical="center"/>
    </xf>
    <xf numFmtId="179" fontId="3" fillId="42" borderId="6" xfId="0" applyNumberFormat="1" applyFont="1" applyFill="1" applyBorder="1">
      <alignment vertical="center"/>
    </xf>
    <xf numFmtId="202" fontId="66" fillId="0" borderId="6" xfId="0" applyNumberFormat="1" applyFont="1" applyFill="1" applyBorder="1">
      <alignment vertical="center"/>
    </xf>
    <xf numFmtId="0" fontId="66" fillId="0" borderId="38" xfId="0" applyFont="1" applyFill="1" applyBorder="1">
      <alignment vertical="center"/>
    </xf>
    <xf numFmtId="49" fontId="66" fillId="0" borderId="6" xfId="0" applyNumberFormat="1" applyFont="1" applyFill="1" applyBorder="1" applyAlignment="1">
      <alignment horizontal="center" vertical="center"/>
    </xf>
    <xf numFmtId="49" fontId="66" fillId="0" borderId="6" xfId="0" applyNumberFormat="1" applyFont="1" applyFill="1" applyBorder="1">
      <alignment vertical="center"/>
    </xf>
    <xf numFmtId="0" fontId="66" fillId="0" borderId="6" xfId="0" applyFont="1" applyFill="1" applyBorder="1">
      <alignment vertical="center"/>
    </xf>
    <xf numFmtId="0" fontId="66" fillId="0" borderId="10" xfId="0" applyFont="1" applyFill="1" applyBorder="1">
      <alignment vertical="center"/>
    </xf>
    <xf numFmtId="180" fontId="66" fillId="0" borderId="6" xfId="0" applyNumberFormat="1" applyFont="1" applyFill="1" applyBorder="1">
      <alignment vertical="center"/>
    </xf>
    <xf numFmtId="56" fontId="66" fillId="0" borderId="24" xfId="0" applyNumberFormat="1" applyFont="1" applyFill="1" applyBorder="1" applyAlignment="1">
      <alignment horizontal="left" vertical="center"/>
    </xf>
    <xf numFmtId="203" fontId="66" fillId="0" borderId="6" xfId="0" applyNumberFormat="1" applyFont="1" applyFill="1" applyBorder="1" applyAlignment="1">
      <alignment horizontal="center" vertical="center"/>
    </xf>
    <xf numFmtId="204" fontId="66" fillId="0" borderId="6" xfId="0" applyNumberFormat="1" applyFont="1" applyFill="1" applyBorder="1">
      <alignment vertical="center"/>
    </xf>
    <xf numFmtId="179" fontId="66" fillId="0" borderId="6" xfId="0" applyNumberFormat="1" applyFont="1" applyFill="1" applyBorder="1" applyAlignment="1">
      <alignment horizontal="left" vertical="center"/>
    </xf>
    <xf numFmtId="179" fontId="66" fillId="0" borderId="6" xfId="0" applyNumberFormat="1" applyFont="1" applyFill="1" applyBorder="1">
      <alignment vertical="center"/>
    </xf>
    <xf numFmtId="0" fontId="83" fillId="0" borderId="0" xfId="0" applyFont="1" applyAlignment="1">
      <alignment horizontal="left" vertical="center"/>
    </xf>
    <xf numFmtId="203" fontId="9" fillId="42" borderId="6" xfId="0" applyNumberFormat="1" applyFont="1" applyFill="1" applyBorder="1" applyAlignment="1">
      <alignment horizontal="center" vertical="center"/>
    </xf>
    <xf numFmtId="205" fontId="66" fillId="0" borderId="6" xfId="0" applyNumberFormat="1" applyFont="1" applyFill="1" applyBorder="1">
      <alignment vertical="center"/>
    </xf>
    <xf numFmtId="0" fontId="47" fillId="0" borderId="23" xfId="1051" applyFont="1" applyFill="1" applyBorder="1" applyAlignment="1">
      <alignment horizontal="center" vertical="center"/>
    </xf>
    <xf numFmtId="205" fontId="3" fillId="42" borderId="6" xfId="0" applyNumberFormat="1" applyFont="1" applyFill="1" applyBorder="1">
      <alignment vertical="center"/>
    </xf>
    <xf numFmtId="204" fontId="3" fillId="42" borderId="6" xfId="0" applyNumberFormat="1" applyFont="1" applyFill="1" applyBorder="1">
      <alignment vertical="center"/>
    </xf>
    <xf numFmtId="0" fontId="8" fillId="42" borderId="23" xfId="1051" applyFont="1" applyFill="1" applyBorder="1" applyAlignment="1">
      <alignment horizontal="center" vertical="center"/>
    </xf>
    <xf numFmtId="0" fontId="5" fillId="38" borderId="6" xfId="0" applyFont="1" applyFill="1" applyBorder="1" applyAlignment="1">
      <alignment horizontal="center" vertical="center"/>
    </xf>
    <xf numFmtId="0" fontId="47" fillId="38" borderId="45"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33" xfId="0" applyFont="1" applyFill="1" applyBorder="1" applyAlignment="1">
      <alignment horizontal="center" vertical="center"/>
    </xf>
    <xf numFmtId="0" fontId="86" fillId="0" borderId="44" xfId="0" applyFont="1" applyBorder="1" applyAlignment="1">
      <alignment horizontal="left" vertical="center" wrapText="1"/>
    </xf>
    <xf numFmtId="0" fontId="86" fillId="0" borderId="0" xfId="0" applyFont="1" applyAlignment="1">
      <alignment horizontal="left" vertical="center" wrapText="1"/>
    </xf>
    <xf numFmtId="0" fontId="5" fillId="39" borderId="46" xfId="0" applyFont="1" applyFill="1" applyBorder="1" applyAlignment="1">
      <alignment horizontal="center" vertical="center" wrapText="1"/>
    </xf>
    <xf numFmtId="0" fontId="5" fillId="39" borderId="46" xfId="0" applyFont="1" applyFill="1" applyBorder="1" applyAlignment="1">
      <alignment horizontal="center" vertical="center"/>
    </xf>
    <xf numFmtId="200" fontId="5" fillId="39" borderId="41" xfId="0" applyNumberFormat="1" applyFont="1" applyFill="1" applyBorder="1" applyAlignment="1">
      <alignment horizontal="center" vertical="center"/>
    </xf>
    <xf numFmtId="200" fontId="5" fillId="39" borderId="34" xfId="0" applyNumberFormat="1" applyFont="1" applyFill="1" applyBorder="1" applyAlignment="1">
      <alignment horizontal="center" vertical="center"/>
    </xf>
    <xf numFmtId="200" fontId="5" fillId="39" borderId="35" xfId="0" applyNumberFormat="1" applyFont="1" applyFill="1" applyBorder="1" applyAlignment="1">
      <alignment horizontal="center" vertical="center"/>
    </xf>
    <xf numFmtId="200" fontId="5" fillId="39" borderId="36"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200" fontId="5" fillId="39" borderId="23" xfId="0" applyNumberFormat="1" applyFont="1" applyFill="1" applyBorder="1" applyAlignment="1">
      <alignment horizontal="center" vertical="center"/>
    </xf>
    <xf numFmtId="200" fontId="5" fillId="39" borderId="4" xfId="0" applyNumberFormat="1"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27" xfId="0" applyFont="1" applyFill="1" applyBorder="1" applyAlignment="1">
      <alignment horizontal="center" vertical="center"/>
    </xf>
    <xf numFmtId="0" fontId="5" fillId="39" borderId="38" xfId="0" applyFont="1" applyFill="1" applyBorder="1" applyAlignment="1">
      <alignment horizontal="center" vertical="center"/>
    </xf>
    <xf numFmtId="200" fontId="5" fillId="39" borderId="43" xfId="0" applyNumberFormat="1" applyFont="1" applyFill="1" applyBorder="1" applyAlignment="1">
      <alignment horizontal="center" vertical="center"/>
    </xf>
    <xf numFmtId="200" fontId="5" fillId="39" borderId="39" xfId="0" applyNumberFormat="1"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7"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2" xfId="0" applyFont="1" applyFill="1" applyBorder="1" applyAlignment="1">
      <alignment horizontal="center" vertical="center"/>
    </xf>
    <xf numFmtId="0" fontId="5" fillId="38" borderId="28" xfId="0" applyFont="1" applyFill="1" applyBorder="1" applyAlignment="1">
      <alignment horizontal="center" vertical="center"/>
    </xf>
    <xf numFmtId="0" fontId="5" fillId="38" borderId="48" xfId="0" applyFont="1" applyFill="1" applyBorder="1" applyAlignment="1">
      <alignment horizontal="center" vertical="center"/>
    </xf>
    <xf numFmtId="0" fontId="5" fillId="38" borderId="44" xfId="0" applyFont="1" applyFill="1" applyBorder="1" applyAlignment="1">
      <alignment horizontal="left" vertical="center"/>
    </xf>
    <xf numFmtId="0" fontId="5" fillId="38" borderId="47" xfId="0" applyFont="1" applyFill="1" applyBorder="1" applyAlignment="1">
      <alignment horizontal="left" vertical="center"/>
    </xf>
    <xf numFmtId="0" fontId="5" fillId="38" borderId="0" xfId="0" applyFont="1" applyFill="1" applyAlignment="1">
      <alignment horizontal="left" vertical="center"/>
    </xf>
    <xf numFmtId="0" fontId="5" fillId="38" borderId="32"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8" xfId="0" applyFont="1" applyFill="1" applyBorder="1" applyAlignment="1">
      <alignment horizontal="left" vertical="center"/>
    </xf>
    <xf numFmtId="0" fontId="87" fillId="38" borderId="0" xfId="0" applyFont="1" applyFill="1" applyAlignment="1">
      <alignment horizontal="left" vertical="center"/>
    </xf>
    <xf numFmtId="0" fontId="90" fillId="38" borderId="0" xfId="0" applyFont="1" applyFill="1" applyAlignment="1">
      <alignment horizontal="center"/>
    </xf>
    <xf numFmtId="0" fontId="5" fillId="39"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4" xfId="0" applyFont="1" applyFill="1" applyBorder="1" applyAlignment="1">
      <alignment horizontal="center" vertical="center"/>
    </xf>
    <xf numFmtId="0" fontId="5" fillId="38" borderId="0" xfId="0" applyFont="1" applyFill="1" applyAlignment="1">
      <alignment horizontal="center" vertical="center"/>
    </xf>
    <xf numFmtId="0" fontId="5" fillId="0" borderId="44" xfId="0" applyFont="1" applyBorder="1" applyAlignment="1">
      <alignment horizontal="left" vertical="center" wrapText="1"/>
    </xf>
    <xf numFmtId="0" fontId="5" fillId="38" borderId="25" xfId="0" applyFont="1" applyFill="1" applyBorder="1" applyAlignment="1">
      <alignment horizontal="center" vertical="center"/>
    </xf>
    <xf numFmtId="0" fontId="11" fillId="39" borderId="0" xfId="1051" applyFont="1" applyFill="1" applyAlignment="1">
      <alignment horizontal="left"/>
    </xf>
    <xf numFmtId="0" fontId="11" fillId="39" borderId="0" xfId="1051" applyFont="1" applyFill="1" applyAlignment="1">
      <alignment horizontal="center" vertical="center"/>
    </xf>
    <xf numFmtId="0" fontId="1" fillId="39" borderId="0" xfId="0" applyFont="1" applyFill="1" applyAlignment="1">
      <alignment horizontal="center" vertical="center"/>
    </xf>
    <xf numFmtId="0" fontId="47" fillId="39" borderId="10" xfId="1051" applyFont="1" applyFill="1" applyBorder="1" applyAlignment="1">
      <alignment horizontal="center" vertical="center" wrapText="1"/>
    </xf>
    <xf numFmtId="0" fontId="47" fillId="39" borderId="44" xfId="1051" applyFont="1" applyFill="1" applyBorder="1" applyAlignment="1">
      <alignment horizontal="center" vertical="center" wrapText="1"/>
    </xf>
    <xf numFmtId="0" fontId="47" fillId="39" borderId="47" xfId="1051" applyFont="1" applyFill="1" applyBorder="1" applyAlignment="1">
      <alignment horizontal="center" vertical="center" wrapText="1"/>
    </xf>
    <xf numFmtId="0" fontId="34" fillId="39" borderId="63" xfId="1051" applyFont="1" applyFill="1" applyBorder="1" applyAlignment="1">
      <alignment horizontal="center" vertical="center" shrinkToFit="1"/>
    </xf>
    <xf numFmtId="0" fontId="10" fillId="39" borderId="64" xfId="0" applyFont="1" applyFill="1" applyBorder="1" applyAlignment="1">
      <alignment horizontal="center" vertical="center" shrinkToFit="1"/>
    </xf>
    <xf numFmtId="0" fontId="10" fillId="39" borderId="65" xfId="0" applyFont="1" applyFill="1" applyBorder="1" applyAlignment="1">
      <alignment horizontal="center" vertical="center" shrinkToFit="1"/>
    </xf>
    <xf numFmtId="0" fontId="11" fillId="39" borderId="28" xfId="1051" applyFont="1" applyFill="1" applyBorder="1" applyAlignment="1">
      <alignment horizontal="center" vertical="center"/>
    </xf>
    <xf numFmtId="0" fontId="11" fillId="39" borderId="25" xfId="1051" applyFont="1" applyFill="1" applyBorder="1" applyAlignment="1">
      <alignment horizontal="center" vertical="center"/>
    </xf>
    <xf numFmtId="0" fontId="11" fillId="39" borderId="48" xfId="1051" applyFont="1" applyFill="1" applyBorder="1" applyAlignment="1">
      <alignment horizontal="center" vertical="center"/>
    </xf>
    <xf numFmtId="0" fontId="5" fillId="39" borderId="66" xfId="1051" applyFont="1" applyFill="1" applyBorder="1" applyAlignment="1">
      <alignment horizontal="center" vertical="center" shrinkToFit="1"/>
    </xf>
    <xf numFmtId="0" fontId="1" fillId="39" borderId="67" xfId="0" applyFont="1" applyFill="1" applyBorder="1" applyAlignment="1">
      <alignment horizontal="center" vertical="center" shrinkToFit="1"/>
    </xf>
    <xf numFmtId="0" fontId="1" fillId="39" borderId="68" xfId="0" applyFont="1" applyFill="1" applyBorder="1" applyAlignment="1">
      <alignment horizontal="center" vertical="center" shrinkToFit="1"/>
    </xf>
    <xf numFmtId="0" fontId="11" fillId="39" borderId="40" xfId="1051" applyFont="1" applyFill="1" applyBorder="1" applyAlignment="1">
      <alignment horizontal="center" vertical="center" shrinkToFit="1"/>
    </xf>
    <xf numFmtId="0" fontId="11" fillId="39" borderId="42" xfId="1051" applyFont="1" applyFill="1" applyBorder="1" applyAlignment="1">
      <alignment horizontal="center" vertical="center" shrinkToFit="1"/>
    </xf>
    <xf numFmtId="0" fontId="11" fillId="39" borderId="33" xfId="1051" applyFont="1" applyFill="1" applyBorder="1" applyAlignment="1">
      <alignment horizontal="center" vertical="center" shrinkToFit="1"/>
    </xf>
    <xf numFmtId="198" fontId="88" fillId="39" borderId="23" xfId="1051" applyNumberFormat="1" applyFont="1" applyFill="1" applyBorder="1" applyAlignment="1">
      <alignment horizontal="center" vertical="center"/>
    </xf>
    <xf numFmtId="198" fontId="88" fillId="39" borderId="4" xfId="1051" applyNumberFormat="1" applyFont="1" applyFill="1" applyBorder="1" applyAlignment="1">
      <alignment horizontal="center" vertical="center"/>
    </xf>
    <xf numFmtId="0" fontId="88" fillId="39" borderId="4" xfId="1051" applyNumberFormat="1" applyFont="1" applyFill="1" applyBorder="1" applyAlignment="1">
      <alignment horizontal="center" vertical="center"/>
    </xf>
    <xf numFmtId="0" fontId="88" fillId="39" borderId="24" xfId="1051" applyNumberFormat="1" applyFont="1" applyFill="1" applyBorder="1" applyAlignment="1">
      <alignment horizontal="center" vertical="center"/>
    </xf>
    <xf numFmtId="0" fontId="11" fillId="39" borderId="10" xfId="1051" applyFont="1" applyFill="1" applyBorder="1" applyAlignment="1">
      <alignment horizontal="center" vertical="center" wrapText="1" shrinkToFit="1"/>
    </xf>
    <xf numFmtId="0" fontId="11" fillId="39" borderId="44" xfId="1051" applyFont="1" applyFill="1" applyBorder="1" applyAlignment="1">
      <alignment horizontal="center" vertical="center" shrinkToFit="1"/>
    </xf>
    <xf numFmtId="0" fontId="11" fillId="39" borderId="47" xfId="1051" applyFont="1" applyFill="1" applyBorder="1" applyAlignment="1">
      <alignment horizontal="center" vertical="center" shrinkToFit="1"/>
    </xf>
    <xf numFmtId="0" fontId="11" fillId="39" borderId="28" xfId="1051" applyFont="1" applyFill="1" applyBorder="1" applyAlignment="1">
      <alignment horizontal="center" vertical="center" shrinkToFit="1"/>
    </xf>
    <xf numFmtId="0" fontId="11" fillId="39" borderId="25" xfId="1051" applyFont="1" applyFill="1" applyBorder="1" applyAlignment="1">
      <alignment horizontal="center" vertical="center" shrinkToFit="1"/>
    </xf>
    <xf numFmtId="0" fontId="11" fillId="39" borderId="48" xfId="1051" applyFont="1" applyFill="1" applyBorder="1" applyAlignment="1">
      <alignment horizontal="center" vertical="center" shrinkToFit="1"/>
    </xf>
    <xf numFmtId="199" fontId="11" fillId="39" borderId="10" xfId="1051" applyNumberFormat="1" applyFont="1" applyFill="1" applyBorder="1" applyAlignment="1">
      <alignment horizontal="right" vertical="center"/>
    </xf>
    <xf numFmtId="0" fontId="1" fillId="39" borderId="44" xfId="0" applyFont="1" applyFill="1" applyBorder="1" applyAlignment="1">
      <alignment horizontal="right" vertical="center"/>
    </xf>
    <xf numFmtId="199" fontId="11" fillId="39" borderId="44" xfId="1051" applyNumberFormat="1" applyFont="1" applyFill="1" applyBorder="1" applyAlignment="1">
      <alignment horizontal="left" vertical="center"/>
    </xf>
    <xf numFmtId="0" fontId="1" fillId="39" borderId="44" xfId="0" applyFont="1" applyFill="1" applyBorder="1" applyAlignment="1">
      <alignment horizontal="left" vertical="center"/>
    </xf>
    <xf numFmtId="0" fontId="11" fillId="39" borderId="44" xfId="1051" applyFont="1" applyFill="1" applyBorder="1" applyAlignment="1">
      <alignment horizontal="left" vertical="center"/>
    </xf>
    <xf numFmtId="0" fontId="1" fillId="39" borderId="47" xfId="0" applyFont="1" applyFill="1" applyBorder="1" applyAlignment="1">
      <alignment horizontal="left" vertical="center"/>
    </xf>
    <xf numFmtId="0" fontId="11" fillId="39" borderId="28" xfId="1051" applyFont="1" applyFill="1" applyBorder="1" applyAlignment="1">
      <alignment horizontal="left" vertical="center" shrinkToFit="1"/>
    </xf>
    <xf numFmtId="0" fontId="1" fillId="39" borderId="25" xfId="0" applyFont="1" applyFill="1" applyBorder="1" applyAlignment="1">
      <alignment horizontal="left" vertical="center" shrinkToFit="1"/>
    </xf>
    <xf numFmtId="0" fontId="1" fillId="39" borderId="48" xfId="0" applyFont="1" applyFill="1" applyBorder="1" applyAlignment="1">
      <alignment horizontal="left" vertical="center" shrinkToFit="1"/>
    </xf>
    <xf numFmtId="0" fontId="11" fillId="39" borderId="10" xfId="1051" applyFont="1" applyFill="1" applyBorder="1" applyAlignment="1">
      <alignment horizontal="center" vertical="center" wrapText="1"/>
    </xf>
    <xf numFmtId="0" fontId="11" fillId="39" borderId="44" xfId="1051" applyFont="1" applyFill="1" applyBorder="1" applyAlignment="1">
      <alignment horizontal="center" vertical="center" wrapText="1"/>
    </xf>
    <xf numFmtId="0" fontId="11" fillId="39" borderId="47" xfId="1051" applyFont="1" applyFill="1" applyBorder="1" applyAlignment="1">
      <alignment horizontal="center" vertical="center" wrapText="1"/>
    </xf>
    <xf numFmtId="0" fontId="11" fillId="39" borderId="28" xfId="1051" applyFont="1" applyFill="1" applyBorder="1" applyAlignment="1">
      <alignment horizontal="center" vertical="center" wrapText="1"/>
    </xf>
    <xf numFmtId="0" fontId="11" fillId="39" borderId="25" xfId="1051" applyFont="1" applyFill="1" applyBorder="1" applyAlignment="1">
      <alignment horizontal="center" vertical="center" wrapText="1"/>
    </xf>
    <xf numFmtId="0" fontId="11" fillId="39" borderId="48" xfId="1051" applyFont="1" applyFill="1" applyBorder="1" applyAlignment="1">
      <alignment horizontal="center" vertical="center" wrapText="1"/>
    </xf>
    <xf numFmtId="201" fontId="11" fillId="39" borderId="10" xfId="1051" applyNumberFormat="1" applyFont="1" applyFill="1" applyBorder="1" applyAlignment="1">
      <alignment horizontal="center" vertical="center"/>
    </xf>
    <xf numFmtId="201" fontId="1" fillId="39" borderId="44" xfId="0" applyNumberFormat="1" applyFont="1" applyFill="1" applyBorder="1" applyAlignment="1">
      <alignment horizontal="center" vertical="center"/>
    </xf>
    <xf numFmtId="201" fontId="1" fillId="39" borderId="47" xfId="0" applyNumberFormat="1" applyFont="1" applyFill="1" applyBorder="1" applyAlignment="1">
      <alignment horizontal="center" vertical="center"/>
    </xf>
    <xf numFmtId="201" fontId="1" fillId="39" borderId="28" xfId="0" applyNumberFormat="1" applyFont="1" applyFill="1" applyBorder="1" applyAlignment="1">
      <alignment horizontal="center" vertical="center"/>
    </xf>
    <xf numFmtId="201" fontId="1" fillId="39" borderId="25" xfId="0" applyNumberFormat="1" applyFont="1" applyFill="1" applyBorder="1" applyAlignment="1">
      <alignment horizontal="center" vertical="center"/>
    </xf>
    <xf numFmtId="201" fontId="1" fillId="39" borderId="48" xfId="0" applyNumberFormat="1" applyFont="1" applyFill="1" applyBorder="1" applyAlignment="1">
      <alignment horizontal="center" vertical="center"/>
    </xf>
    <xf numFmtId="180" fontId="11" fillId="39" borderId="23" xfId="1051" applyNumberFormat="1" applyFont="1" applyFill="1" applyBorder="1" applyAlignment="1">
      <alignment horizontal="center" vertical="center"/>
    </xf>
    <xf numFmtId="0" fontId="1" fillId="39" borderId="4" xfId="0" applyFont="1" applyFill="1" applyBorder="1" applyAlignment="1">
      <alignment horizontal="center" vertical="center"/>
    </xf>
    <xf numFmtId="0" fontId="1" fillId="39" borderId="24" xfId="0" applyFont="1" applyFill="1" applyBorder="1" applyAlignment="1">
      <alignment horizontal="center" vertical="center"/>
    </xf>
    <xf numFmtId="202" fontId="11" fillId="39" borderId="23" xfId="1051" applyNumberFormat="1" applyFont="1" applyFill="1" applyBorder="1" applyAlignment="1">
      <alignment horizontal="center" vertical="center"/>
    </xf>
    <xf numFmtId="202" fontId="1" fillId="39" borderId="4" xfId="0" applyNumberFormat="1" applyFont="1" applyFill="1" applyBorder="1" applyAlignment="1">
      <alignment horizontal="center" vertical="center"/>
    </xf>
    <xf numFmtId="202" fontId="1" fillId="39" borderId="24" xfId="0" applyNumberFormat="1" applyFont="1" applyFill="1" applyBorder="1" applyAlignment="1">
      <alignment horizontal="center" vertical="center"/>
    </xf>
    <xf numFmtId="0" fontId="47" fillId="39" borderId="28" xfId="1051" applyFont="1" applyFill="1" applyBorder="1" applyAlignment="1">
      <alignment horizontal="center" vertical="center" wrapText="1"/>
    </xf>
    <xf numFmtId="0" fontId="47" fillId="39" borderId="25" xfId="1051" applyFont="1" applyFill="1" applyBorder="1" applyAlignment="1">
      <alignment horizontal="center" vertical="center" wrapText="1"/>
    </xf>
    <xf numFmtId="0" fontId="47" fillId="39" borderId="48" xfId="1051" applyFont="1" applyFill="1" applyBorder="1" applyAlignment="1">
      <alignment horizontal="center" vertical="center" wrapText="1"/>
    </xf>
    <xf numFmtId="0" fontId="11" fillId="39" borderId="10" xfId="1051" applyNumberFormat="1" applyFont="1" applyFill="1" applyBorder="1" applyAlignment="1">
      <alignment horizontal="center" vertical="center" shrinkToFit="1"/>
    </xf>
    <xf numFmtId="0" fontId="11" fillId="39" borderId="44" xfId="1051" applyNumberFormat="1" applyFont="1" applyFill="1" applyBorder="1" applyAlignment="1">
      <alignment horizontal="center" vertical="center" shrinkToFit="1"/>
    </xf>
    <xf numFmtId="0" fontId="11" fillId="39" borderId="47" xfId="1051" applyNumberFormat="1" applyFont="1" applyFill="1" applyBorder="1" applyAlignment="1">
      <alignment horizontal="center" vertical="center" shrinkToFit="1"/>
    </xf>
    <xf numFmtId="0" fontId="11" fillId="39" borderId="28" xfId="1051" applyNumberFormat="1" applyFont="1" applyFill="1" applyBorder="1" applyAlignment="1">
      <alignment horizontal="center" vertical="center" shrinkToFit="1"/>
    </xf>
    <xf numFmtId="0" fontId="11" fillId="39" borderId="25" xfId="1051" applyNumberFormat="1" applyFont="1" applyFill="1" applyBorder="1" applyAlignment="1">
      <alignment horizontal="center" vertical="center" shrinkToFit="1"/>
    </xf>
    <xf numFmtId="0" fontId="11" fillId="39" borderId="48" xfId="1051" applyNumberFormat="1" applyFont="1" applyFill="1" applyBorder="1" applyAlignment="1">
      <alignment horizontal="center" vertical="center" shrinkToFit="1"/>
    </xf>
    <xf numFmtId="0" fontId="11" fillId="39" borderId="10" xfId="1051" applyFont="1" applyFill="1" applyBorder="1" applyAlignment="1">
      <alignment horizontal="center" vertical="center" shrinkToFit="1"/>
    </xf>
    <xf numFmtId="180" fontId="11" fillId="39" borderId="6" xfId="1051" applyNumberFormat="1" applyFont="1" applyFill="1" applyBorder="1" applyAlignment="1">
      <alignment horizontal="center" vertical="center"/>
    </xf>
    <xf numFmtId="0" fontId="11" fillId="39" borderId="6" xfId="1051" applyNumberFormat="1" applyFont="1" applyFill="1" applyBorder="1" applyAlignment="1">
      <alignment horizontal="center" vertical="center"/>
    </xf>
    <xf numFmtId="0" fontId="11" fillId="39" borderId="0" xfId="1051" applyFont="1" applyFill="1" applyBorder="1" applyAlignment="1">
      <alignment horizontal="center" vertical="center" shrinkToFit="1"/>
    </xf>
    <xf numFmtId="0" fontId="11" fillId="39" borderId="32" xfId="1051" applyFont="1" applyFill="1" applyBorder="1" applyAlignment="1">
      <alignment horizontal="center" vertical="center" shrinkToFit="1"/>
    </xf>
    <xf numFmtId="0" fontId="11" fillId="39" borderId="22" xfId="1051" applyFont="1" applyFill="1" applyBorder="1" applyAlignment="1">
      <alignment horizontal="center" vertical="center" shrinkToFit="1"/>
    </xf>
    <xf numFmtId="0" fontId="11" fillId="39" borderId="35" xfId="1051" applyFont="1" applyFill="1" applyBorder="1" applyAlignment="1">
      <alignment horizontal="center" vertical="center"/>
    </xf>
    <xf numFmtId="0" fontId="11" fillId="39" borderId="36" xfId="1051" applyFont="1" applyFill="1" applyBorder="1" applyAlignment="1">
      <alignment horizontal="center" vertical="center"/>
    </xf>
    <xf numFmtId="0" fontId="11" fillId="39" borderId="26" xfId="1051" applyFont="1" applyFill="1" applyBorder="1" applyAlignment="1">
      <alignment horizontal="center" vertical="center"/>
    </xf>
    <xf numFmtId="0" fontId="11" fillId="39" borderId="10" xfId="1051" applyFont="1" applyFill="1" applyBorder="1" applyAlignment="1">
      <alignment horizontal="right" vertical="center"/>
    </xf>
    <xf numFmtId="0" fontId="11" fillId="39" borderId="44" xfId="1051" applyFont="1" applyFill="1" applyBorder="1" applyAlignment="1">
      <alignment horizontal="right" vertical="center"/>
    </xf>
    <xf numFmtId="179" fontId="11" fillId="39" borderId="36" xfId="1051" applyNumberFormat="1" applyFont="1" applyFill="1" applyBorder="1" applyAlignment="1">
      <alignment horizontal="center" vertical="center"/>
    </xf>
    <xf numFmtId="179" fontId="11" fillId="39" borderId="26" xfId="1051" applyNumberFormat="1" applyFont="1" applyFill="1" applyBorder="1" applyAlignment="1">
      <alignment horizontal="center" vertical="center"/>
    </xf>
    <xf numFmtId="0" fontId="11" fillId="39" borderId="35" xfId="1051" applyFont="1" applyFill="1" applyBorder="1" applyAlignment="1">
      <alignment horizontal="right" vertical="center" shrinkToFit="1"/>
    </xf>
    <xf numFmtId="0" fontId="11" fillId="39" borderId="36" xfId="1051" applyFont="1" applyFill="1" applyBorder="1" applyAlignment="1">
      <alignment horizontal="right" vertical="center" shrinkToFit="1"/>
    </xf>
    <xf numFmtId="179" fontId="11" fillId="39" borderId="34" xfId="1051" applyNumberFormat="1" applyFont="1" applyFill="1" applyBorder="1" applyAlignment="1">
      <alignment horizontal="center" vertical="center"/>
    </xf>
    <xf numFmtId="179" fontId="11" fillId="39" borderId="31" xfId="1051" applyNumberFormat="1" applyFont="1" applyFill="1" applyBorder="1" applyAlignment="1">
      <alignment horizontal="center" vertical="center"/>
    </xf>
    <xf numFmtId="0" fontId="11" fillId="39" borderId="86" xfId="1051" applyFont="1" applyFill="1" applyBorder="1" applyAlignment="1">
      <alignment horizontal="center" vertical="center"/>
    </xf>
    <xf numFmtId="0" fontId="11" fillId="39" borderId="87" xfId="1051" applyFont="1" applyFill="1" applyBorder="1" applyAlignment="1">
      <alignment horizontal="center" vertical="center"/>
    </xf>
    <xf numFmtId="0" fontId="11" fillId="39" borderId="88" xfId="1051" applyFont="1" applyFill="1" applyBorder="1" applyAlignment="1">
      <alignment horizontal="center" vertical="center"/>
    </xf>
    <xf numFmtId="0" fontId="11" fillId="39" borderId="76" xfId="1051" applyFont="1" applyFill="1" applyBorder="1" applyAlignment="1">
      <alignment horizontal="center" vertical="center"/>
    </xf>
    <xf numFmtId="0" fontId="11" fillId="39" borderId="77" xfId="1051" applyFont="1" applyFill="1" applyBorder="1" applyAlignment="1">
      <alignment horizontal="center" vertical="center"/>
    </xf>
    <xf numFmtId="0" fontId="11" fillId="39" borderId="78" xfId="1051" applyFont="1" applyFill="1" applyBorder="1" applyAlignment="1">
      <alignment horizontal="center" vertical="center"/>
    </xf>
    <xf numFmtId="0" fontId="11" fillId="39" borderId="83" xfId="1051" applyFont="1" applyFill="1" applyBorder="1" applyAlignment="1">
      <alignment horizontal="center" vertical="center"/>
    </xf>
    <xf numFmtId="0" fontId="11" fillId="39" borderId="84" xfId="1051" applyFont="1" applyFill="1" applyBorder="1" applyAlignment="1">
      <alignment horizontal="center" vertical="center"/>
    </xf>
    <xf numFmtId="0" fontId="11" fillId="39" borderId="85" xfId="1051" applyFont="1" applyFill="1" applyBorder="1" applyAlignment="1">
      <alignment horizontal="center" vertical="center"/>
    </xf>
    <xf numFmtId="0" fontId="11" fillId="39" borderId="23" xfId="1051" applyFont="1" applyFill="1" applyBorder="1" applyAlignment="1">
      <alignment horizontal="center" vertical="center" shrinkToFit="1"/>
    </xf>
    <xf numFmtId="0" fontId="11" fillId="39" borderId="4" xfId="1051" applyFont="1" applyFill="1" applyBorder="1" applyAlignment="1">
      <alignment horizontal="center" vertical="center" shrinkToFit="1"/>
    </xf>
    <xf numFmtId="0" fontId="11" fillId="39" borderId="24" xfId="1051" applyFont="1" applyFill="1" applyBorder="1" applyAlignment="1">
      <alignment horizontal="center" vertical="center" shrinkToFit="1"/>
    </xf>
    <xf numFmtId="0" fontId="11" fillId="39" borderId="59" xfId="1051" applyFont="1" applyFill="1" applyBorder="1" applyAlignment="1">
      <alignment horizontal="center" vertical="center" shrinkToFit="1"/>
    </xf>
    <xf numFmtId="0" fontId="11" fillId="39" borderId="22" xfId="1051" applyFont="1" applyFill="1" applyBorder="1" applyAlignment="1">
      <alignment horizontal="center" vertical="center" wrapText="1" shrinkToFit="1"/>
    </xf>
    <xf numFmtId="0" fontId="11" fillId="39" borderId="60" xfId="1051" applyFont="1" applyFill="1" applyBorder="1" applyAlignment="1">
      <alignment horizontal="center" vertical="center" shrinkToFit="1"/>
    </xf>
    <xf numFmtId="0" fontId="11" fillId="39" borderId="62" xfId="1051" applyFont="1" applyFill="1" applyBorder="1" applyAlignment="1">
      <alignment horizontal="center" vertical="center" shrinkToFit="1"/>
    </xf>
    <xf numFmtId="0" fontId="11" fillId="39" borderId="58" xfId="1051" applyFont="1" applyFill="1" applyBorder="1" applyAlignment="1">
      <alignment horizontal="center" vertical="center" shrinkToFit="1"/>
    </xf>
    <xf numFmtId="0" fontId="11" fillId="39" borderId="72" xfId="1051" applyFont="1" applyFill="1" applyBorder="1" applyAlignment="1">
      <alignment horizontal="center" vertical="center" shrinkToFit="1"/>
    </xf>
    <xf numFmtId="0" fontId="11" fillId="39" borderId="82" xfId="1051" applyFont="1" applyFill="1" applyBorder="1" applyAlignment="1">
      <alignment horizontal="center" vertical="center" shrinkToFit="1"/>
    </xf>
    <xf numFmtId="0" fontId="11" fillId="39" borderId="70" xfId="1051" applyFont="1" applyFill="1" applyBorder="1" applyAlignment="1">
      <alignment horizontal="center" vertical="center" shrinkToFit="1"/>
    </xf>
    <xf numFmtId="0" fontId="11" fillId="39" borderId="71" xfId="1051" applyFont="1" applyFill="1" applyBorder="1" applyAlignment="1">
      <alignment horizontal="center" vertical="center" shrinkToFit="1"/>
    </xf>
    <xf numFmtId="0" fontId="11" fillId="39" borderId="43" xfId="1051" applyFont="1" applyFill="1" applyBorder="1" applyAlignment="1">
      <alignment horizontal="center" vertical="center"/>
    </xf>
    <xf numFmtId="0" fontId="11" fillId="39" borderId="39" xfId="1051" applyFont="1" applyFill="1" applyBorder="1" applyAlignment="1">
      <alignment horizontal="center" vertical="center"/>
    </xf>
    <xf numFmtId="0" fontId="11" fillId="39" borderId="29" xfId="1051" applyFont="1" applyFill="1" applyBorder="1" applyAlignment="1">
      <alignment horizontal="center" vertical="center"/>
    </xf>
    <xf numFmtId="0" fontId="11" fillId="39" borderId="35" xfId="1051" applyFont="1" applyFill="1" applyBorder="1" applyAlignment="1">
      <alignment horizontal="right" vertical="center"/>
    </xf>
    <xf numFmtId="0" fontId="11" fillId="39" borderId="36" xfId="1051" applyFont="1" applyFill="1" applyBorder="1" applyAlignment="1">
      <alignment horizontal="right" vertical="center"/>
    </xf>
    <xf numFmtId="0" fontId="11" fillId="39" borderId="36" xfId="1051" applyFont="1" applyFill="1" applyBorder="1" applyAlignment="1">
      <alignment horizontal="left" vertical="center"/>
    </xf>
    <xf numFmtId="0" fontId="11" fillId="39" borderId="26" xfId="1051" applyFont="1" applyFill="1" applyBorder="1" applyAlignment="1">
      <alignment horizontal="left" vertical="center"/>
    </xf>
    <xf numFmtId="0" fontId="11" fillId="39" borderId="73" xfId="1051" applyFont="1" applyFill="1" applyBorder="1" applyAlignment="1">
      <alignment horizontal="center" vertical="center"/>
    </xf>
    <xf numFmtId="0" fontId="11" fillId="39" borderId="74" xfId="1051" applyFont="1" applyFill="1" applyBorder="1" applyAlignment="1">
      <alignment horizontal="center" vertical="center"/>
    </xf>
    <xf numFmtId="0" fontId="11" fillId="39" borderId="75" xfId="1051" applyFont="1" applyFill="1" applyBorder="1" applyAlignment="1">
      <alignment horizontal="center" vertical="center"/>
    </xf>
    <xf numFmtId="0" fontId="11" fillId="39" borderId="79" xfId="1051" applyFont="1" applyFill="1" applyBorder="1" applyAlignment="1">
      <alignment horizontal="center" vertical="center"/>
    </xf>
    <xf numFmtId="0" fontId="11" fillId="39" borderId="80" xfId="1051" applyFont="1" applyFill="1" applyBorder="1" applyAlignment="1">
      <alignment horizontal="center" vertical="center"/>
    </xf>
    <xf numFmtId="0" fontId="11" fillId="39" borderId="81" xfId="1051" applyFont="1" applyFill="1" applyBorder="1" applyAlignment="1">
      <alignment horizontal="center" vertical="center"/>
    </xf>
    <xf numFmtId="0" fontId="11" fillId="39" borderId="43" xfId="1051" applyFont="1" applyFill="1" applyBorder="1" applyAlignment="1">
      <alignment horizontal="right" vertical="center"/>
    </xf>
    <xf numFmtId="0" fontId="11" fillId="39" borderId="39" xfId="1051" applyFont="1" applyFill="1" applyBorder="1" applyAlignment="1">
      <alignment horizontal="right" vertical="center"/>
    </xf>
    <xf numFmtId="0" fontId="11" fillId="39" borderId="57" xfId="1051" applyFont="1" applyFill="1" applyBorder="1" applyAlignment="1">
      <alignment horizontal="center" vertical="center" shrinkToFit="1"/>
    </xf>
    <xf numFmtId="0" fontId="11" fillId="39" borderId="36" xfId="1051" applyFont="1" applyFill="1" applyBorder="1" applyAlignment="1">
      <alignment horizontal="center" vertical="center" shrinkToFit="1"/>
    </xf>
    <xf numFmtId="0" fontId="11" fillId="39" borderId="26" xfId="1051" applyFont="1" applyFill="1" applyBorder="1" applyAlignment="1">
      <alignment horizontal="center" vertical="center" shrinkToFit="1"/>
    </xf>
    <xf numFmtId="206" fontId="11" fillId="39" borderId="34" xfId="1051" applyNumberFormat="1" applyFont="1" applyFill="1" applyBorder="1" applyAlignment="1">
      <alignment horizontal="center" vertical="center"/>
    </xf>
    <xf numFmtId="0" fontId="93" fillId="39" borderId="36" xfId="1051" applyFont="1" applyFill="1" applyBorder="1" applyAlignment="1">
      <alignment horizontal="left" vertical="center"/>
    </xf>
    <xf numFmtId="0" fontId="93" fillId="39" borderId="26" xfId="1051" applyFont="1" applyFill="1" applyBorder="1" applyAlignment="1">
      <alignment horizontal="left" vertical="center"/>
    </xf>
    <xf numFmtId="0" fontId="11" fillId="39" borderId="34" xfId="1051" applyFont="1" applyFill="1" applyBorder="1" applyAlignment="1">
      <alignment horizontal="left" vertical="center"/>
    </xf>
    <xf numFmtId="0" fontId="11" fillId="39" borderId="31" xfId="1051" applyFont="1" applyFill="1" applyBorder="1" applyAlignment="1">
      <alignment horizontal="left" vertical="center"/>
    </xf>
    <xf numFmtId="0" fontId="11" fillId="39" borderId="41" xfId="1051" applyFont="1" applyFill="1" applyBorder="1" applyAlignment="1">
      <alignment horizontal="right" vertical="center"/>
    </xf>
    <xf numFmtId="0" fontId="11" fillId="39" borderId="34" xfId="1051" applyFont="1" applyFill="1" applyBorder="1" applyAlignment="1">
      <alignment horizontal="right" vertical="center"/>
    </xf>
    <xf numFmtId="0" fontId="11" fillId="39" borderId="61" xfId="1051" applyFont="1" applyFill="1" applyBorder="1" applyAlignment="1">
      <alignment vertical="center" shrinkToFit="1"/>
    </xf>
    <xf numFmtId="0" fontId="11" fillId="39" borderId="34" xfId="1051" applyFont="1" applyFill="1" applyBorder="1" applyAlignment="1">
      <alignment vertical="center" shrinkToFit="1"/>
    </xf>
    <xf numFmtId="0" fontId="11" fillId="39" borderId="31" xfId="1051" applyFont="1" applyFill="1" applyBorder="1" applyAlignment="1">
      <alignment vertical="center" shrinkToFit="1"/>
    </xf>
    <xf numFmtId="0" fontId="11" fillId="39" borderId="34" xfId="1051" applyFont="1" applyFill="1" applyBorder="1" applyAlignment="1">
      <alignment horizontal="center" vertical="center"/>
    </xf>
    <xf numFmtId="0" fontId="11" fillId="39" borderId="31" xfId="1051" applyFont="1" applyFill="1" applyBorder="1" applyAlignment="1">
      <alignment horizontal="center" vertical="center"/>
    </xf>
    <xf numFmtId="0" fontId="5" fillId="39" borderId="72" xfId="1051" applyFont="1" applyFill="1" applyBorder="1" applyAlignment="1">
      <alignment horizontal="center" vertical="center" shrinkToFit="1"/>
    </xf>
    <xf numFmtId="0" fontId="5" fillId="39" borderId="0" xfId="1051" applyFont="1" applyFill="1" applyBorder="1" applyAlignment="1">
      <alignment horizontal="center" vertical="center" shrinkToFit="1"/>
    </xf>
    <xf numFmtId="0" fontId="5" fillId="39" borderId="32" xfId="1051" applyFont="1" applyFill="1" applyBorder="1" applyAlignment="1">
      <alignment horizontal="center" vertical="center" shrinkToFit="1"/>
    </xf>
    <xf numFmtId="0" fontId="5" fillId="39" borderId="82" xfId="1051" applyFont="1" applyFill="1" applyBorder="1" applyAlignment="1">
      <alignment horizontal="center" vertical="center" shrinkToFit="1"/>
    </xf>
    <xf numFmtId="0" fontId="5" fillId="39" borderId="70" xfId="1051" applyFont="1" applyFill="1" applyBorder="1" applyAlignment="1">
      <alignment horizontal="center" vertical="center" shrinkToFit="1"/>
    </xf>
    <xf numFmtId="0" fontId="5" fillId="39" borderId="71" xfId="1051" applyFont="1" applyFill="1" applyBorder="1" applyAlignment="1">
      <alignment horizontal="center" vertical="center" shrinkToFit="1"/>
    </xf>
    <xf numFmtId="0" fontId="11" fillId="39" borderId="42" xfId="1051" applyFont="1" applyFill="1" applyBorder="1" applyAlignment="1">
      <alignment horizontal="left" vertical="center"/>
    </xf>
    <xf numFmtId="0" fontId="11" fillId="39" borderId="33" xfId="1051" applyFont="1" applyFill="1" applyBorder="1" applyAlignment="1">
      <alignment horizontal="left" vertical="center"/>
    </xf>
    <xf numFmtId="0" fontId="11" fillId="39" borderId="56" xfId="1051" applyFont="1" applyFill="1" applyBorder="1" applyAlignment="1">
      <alignment vertical="center" shrinkToFit="1"/>
    </xf>
    <xf numFmtId="0" fontId="11" fillId="39" borderId="42" xfId="1051" applyFont="1" applyFill="1" applyBorder="1" applyAlignment="1">
      <alignment vertical="center" shrinkToFit="1"/>
    </xf>
    <xf numFmtId="0" fontId="11" fillId="39" borderId="33" xfId="1051" applyFont="1" applyFill="1" applyBorder="1" applyAlignment="1">
      <alignment vertical="center" shrinkToFit="1"/>
    </xf>
    <xf numFmtId="0" fontId="11" fillId="39" borderId="40" xfId="1051" applyFont="1" applyFill="1" applyBorder="1" applyAlignment="1">
      <alignment horizontal="right" vertical="center"/>
    </xf>
    <xf numFmtId="0" fontId="11" fillId="39" borderId="42" xfId="1051" applyFont="1" applyFill="1" applyBorder="1" applyAlignment="1">
      <alignment horizontal="right" vertical="center"/>
    </xf>
    <xf numFmtId="179" fontId="11" fillId="39" borderId="42" xfId="1051" applyNumberFormat="1" applyFont="1" applyFill="1" applyBorder="1" applyAlignment="1">
      <alignment horizontal="center" vertical="center"/>
    </xf>
    <xf numFmtId="0" fontId="11" fillId="39" borderId="44" xfId="1051" applyFont="1" applyFill="1" applyBorder="1" applyAlignment="1">
      <alignment horizontal="center" vertical="center" wrapText="1" shrinkToFit="1"/>
    </xf>
    <xf numFmtId="0" fontId="11" fillId="39" borderId="59" xfId="1051" applyFont="1" applyFill="1" applyBorder="1" applyAlignment="1">
      <alignment horizontal="center" vertical="center" wrapText="1" shrinkToFit="1"/>
    </xf>
    <xf numFmtId="0" fontId="11" fillId="39" borderId="0" xfId="1051" applyFont="1" applyFill="1" applyBorder="1" applyAlignment="1">
      <alignment horizontal="center" vertical="center" wrapText="1" shrinkToFit="1"/>
    </xf>
    <xf numFmtId="0" fontId="11" fillId="39" borderId="60" xfId="1051" applyFont="1" applyFill="1" applyBorder="1" applyAlignment="1">
      <alignment horizontal="center" vertical="center" wrapText="1" shrinkToFit="1"/>
    </xf>
    <xf numFmtId="0" fontId="11" fillId="39" borderId="28" xfId="1051" applyFont="1" applyFill="1" applyBorder="1" applyAlignment="1">
      <alignment horizontal="center" vertical="center" wrapText="1" shrinkToFit="1"/>
    </xf>
    <xf numFmtId="0" fontId="11" fillId="39" borderId="25" xfId="1051" applyFont="1" applyFill="1" applyBorder="1" applyAlignment="1">
      <alignment horizontal="center" vertical="center" wrapText="1" shrinkToFit="1"/>
    </xf>
    <xf numFmtId="0" fontId="11" fillId="39" borderId="62" xfId="1051" applyFont="1" applyFill="1" applyBorder="1" applyAlignment="1">
      <alignment horizontal="center" vertical="center" wrapText="1" shrinkToFit="1"/>
    </xf>
    <xf numFmtId="0" fontId="11" fillId="39" borderId="57" xfId="1051" applyFont="1" applyFill="1" applyBorder="1" applyAlignment="1">
      <alignment vertical="center" shrinkToFit="1"/>
    </xf>
    <xf numFmtId="0" fontId="11" fillId="39" borderId="36" xfId="1051" applyFont="1" applyFill="1" applyBorder="1" applyAlignment="1">
      <alignment vertical="center" shrinkToFit="1"/>
    </xf>
    <xf numFmtId="0" fontId="11" fillId="39" borderId="26" xfId="1051" applyFont="1" applyFill="1" applyBorder="1" applyAlignment="1">
      <alignment vertical="center" shrinkToFit="1"/>
    </xf>
    <xf numFmtId="0" fontId="11" fillId="39" borderId="4" xfId="1051" applyFont="1" applyFill="1" applyBorder="1" applyAlignment="1">
      <alignment horizontal="left" vertical="center"/>
    </xf>
    <xf numFmtId="0" fontId="11" fillId="39" borderId="24" xfId="1051" applyFont="1" applyFill="1" applyBorder="1" applyAlignment="1">
      <alignment horizontal="left" vertical="center"/>
    </xf>
    <xf numFmtId="0" fontId="11" fillId="39" borderId="23" xfId="1051" applyFont="1" applyFill="1" applyBorder="1" applyAlignment="1">
      <alignment horizontal="right" vertical="center"/>
    </xf>
    <xf numFmtId="0" fontId="11" fillId="39" borderId="4" xfId="1051" applyFont="1" applyFill="1" applyBorder="1" applyAlignment="1">
      <alignment horizontal="right" vertical="center"/>
    </xf>
    <xf numFmtId="179" fontId="11" fillId="39" borderId="4" xfId="1051" applyNumberFormat="1" applyFont="1" applyFill="1" applyBorder="1" applyAlignment="1">
      <alignment horizontal="center" vertical="center"/>
    </xf>
    <xf numFmtId="0" fontId="11" fillId="39" borderId="23" xfId="1051" applyFont="1" applyFill="1" applyBorder="1" applyAlignment="1">
      <alignment horizontal="center" vertical="center" wrapText="1" shrinkToFit="1"/>
    </xf>
    <xf numFmtId="0" fontId="11" fillId="39" borderId="4" xfId="1051" applyFont="1" applyFill="1" applyBorder="1" applyAlignment="1">
      <alignment horizontal="center" vertical="center" wrapText="1" shrinkToFit="1"/>
    </xf>
    <xf numFmtId="0" fontId="11" fillId="39" borderId="24" xfId="1051" applyFont="1" applyFill="1" applyBorder="1" applyAlignment="1">
      <alignment horizontal="center" vertical="center" wrapText="1" shrinkToFit="1"/>
    </xf>
    <xf numFmtId="179" fontId="11" fillId="39" borderId="39" xfId="1051" applyNumberFormat="1" applyFont="1" applyFill="1" applyBorder="1" applyAlignment="1">
      <alignment horizontal="center" vertical="center"/>
    </xf>
    <xf numFmtId="0" fontId="11" fillId="39" borderId="39" xfId="1051" applyFont="1" applyFill="1" applyBorder="1" applyAlignment="1">
      <alignment horizontal="left" vertical="center"/>
    </xf>
    <xf numFmtId="0" fontId="11" fillId="39" borderId="29" xfId="1051" applyFont="1" applyFill="1" applyBorder="1" applyAlignment="1">
      <alignment horizontal="left" vertical="center"/>
    </xf>
    <xf numFmtId="0" fontId="11" fillId="39" borderId="23" xfId="1051" applyFont="1" applyFill="1" applyBorder="1" applyAlignment="1">
      <alignment horizontal="center" vertical="center"/>
    </xf>
    <xf numFmtId="0" fontId="11" fillId="39" borderId="4" xfId="1051" applyFont="1" applyFill="1" applyBorder="1" applyAlignment="1">
      <alignment horizontal="center" vertical="center"/>
    </xf>
    <xf numFmtId="0" fontId="11" fillId="39" borderId="24" xfId="1051" applyFont="1" applyFill="1" applyBorder="1" applyAlignment="1">
      <alignment horizontal="center" vertical="center"/>
    </xf>
    <xf numFmtId="0" fontId="11" fillId="39" borderId="44" xfId="1051" applyFont="1" applyFill="1" applyBorder="1" applyAlignment="1">
      <alignment wrapText="1" shrinkToFit="1"/>
    </xf>
    <xf numFmtId="0" fontId="11" fillId="39" borderId="47" xfId="1051" applyFont="1" applyFill="1" applyBorder="1" applyAlignment="1">
      <alignment wrapText="1" shrinkToFit="1"/>
    </xf>
    <xf numFmtId="0" fontId="11" fillId="39" borderId="28" xfId="1051" applyFont="1" applyFill="1" applyBorder="1" applyAlignment="1">
      <alignment wrapText="1" shrinkToFit="1"/>
    </xf>
    <xf numFmtId="0" fontId="11" fillId="39" borderId="25" xfId="1051" applyFont="1" applyFill="1" applyBorder="1" applyAlignment="1">
      <alignment wrapText="1" shrinkToFit="1"/>
    </xf>
    <xf numFmtId="0" fontId="11" fillId="39" borderId="48" xfId="1051" applyFont="1" applyFill="1" applyBorder="1" applyAlignment="1">
      <alignment wrapText="1" shrinkToFit="1"/>
    </xf>
    <xf numFmtId="0" fontId="5" fillId="39" borderId="43" xfId="1051" applyFont="1" applyFill="1" applyBorder="1" applyAlignment="1">
      <alignment horizontal="center" vertical="center" wrapText="1"/>
    </xf>
    <xf numFmtId="0" fontId="5" fillId="39" borderId="39" xfId="1051" applyFont="1" applyFill="1" applyBorder="1" applyAlignment="1">
      <alignment horizontal="center" vertical="center" wrapText="1"/>
    </xf>
    <xf numFmtId="0" fontId="5" fillId="39" borderId="1" xfId="1051" applyFont="1" applyFill="1" applyBorder="1" applyAlignment="1">
      <alignment horizontal="center" vertical="center" wrapText="1"/>
    </xf>
    <xf numFmtId="0" fontId="5" fillId="39" borderId="39" xfId="1051" applyFont="1" applyFill="1" applyBorder="1" applyAlignment="1">
      <alignment horizontal="center" vertical="center" shrinkToFit="1"/>
    </xf>
    <xf numFmtId="0" fontId="5" fillId="39" borderId="29" xfId="1051" applyFont="1" applyFill="1" applyBorder="1" applyAlignment="1">
      <alignment horizontal="center" vertical="center" shrinkToFit="1"/>
    </xf>
    <xf numFmtId="0" fontId="5" fillId="39" borderId="55" xfId="1051" applyFont="1" applyFill="1" applyBorder="1" applyAlignment="1">
      <alignment horizontal="center" vertical="center" wrapText="1"/>
    </xf>
    <xf numFmtId="0" fontId="5" fillId="39" borderId="49" xfId="1051" applyFont="1" applyFill="1" applyBorder="1" applyAlignment="1">
      <alignment horizontal="center" vertical="center" wrapText="1"/>
    </xf>
    <xf numFmtId="0" fontId="5" fillId="39" borderId="49" xfId="1051" applyFont="1" applyFill="1" applyBorder="1" applyAlignment="1">
      <alignment horizontal="center" vertical="center"/>
    </xf>
    <xf numFmtId="0" fontId="1" fillId="39" borderId="0" xfId="0" applyFont="1" applyFill="1" applyAlignment="1">
      <alignment vertical="center"/>
    </xf>
    <xf numFmtId="0" fontId="1" fillId="39" borderId="32" xfId="0" applyFont="1" applyFill="1" applyBorder="1" applyAlignment="1">
      <alignment vertical="center"/>
    </xf>
    <xf numFmtId="0" fontId="1" fillId="39" borderId="22" xfId="0" applyFont="1" applyFill="1" applyBorder="1" applyAlignment="1">
      <alignment vertical="center"/>
    </xf>
    <xf numFmtId="0" fontId="1" fillId="39" borderId="28" xfId="0" applyFont="1" applyFill="1" applyBorder="1" applyAlignment="1">
      <alignment vertical="center"/>
    </xf>
    <xf numFmtId="0" fontId="1" fillId="39" borderId="25" xfId="0" applyFont="1" applyFill="1" applyBorder="1" applyAlignment="1">
      <alignment vertical="center"/>
    </xf>
    <xf numFmtId="0" fontId="1" fillId="39" borderId="48" xfId="0" applyFont="1" applyFill="1" applyBorder="1" applyAlignment="1">
      <alignment vertical="center"/>
    </xf>
    <xf numFmtId="0" fontId="47" fillId="39" borderId="10" xfId="1051" applyFont="1" applyFill="1" applyBorder="1" applyAlignment="1">
      <alignment horizontal="left" vertical="top" wrapText="1"/>
    </xf>
    <xf numFmtId="0" fontId="47" fillId="39" borderId="44" xfId="1051" applyFont="1" applyFill="1" applyBorder="1" applyAlignment="1">
      <alignment horizontal="left" vertical="top" wrapText="1"/>
    </xf>
    <xf numFmtId="0" fontId="47" fillId="39" borderId="47" xfId="1051" applyFont="1" applyFill="1" applyBorder="1" applyAlignment="1">
      <alignment horizontal="left" vertical="top" wrapText="1"/>
    </xf>
    <xf numFmtId="0" fontId="1" fillId="39" borderId="22" xfId="0" applyFont="1" applyFill="1" applyBorder="1" applyAlignment="1">
      <alignment horizontal="left" vertical="top" wrapText="1"/>
    </xf>
    <xf numFmtId="0" fontId="1" fillId="39" borderId="0" xfId="0" applyFont="1" applyFill="1" applyAlignment="1">
      <alignment horizontal="left" vertical="top" wrapText="1"/>
    </xf>
    <xf numFmtId="0" fontId="1" fillId="39" borderId="32" xfId="0" applyFont="1" applyFill="1" applyBorder="1" applyAlignment="1">
      <alignment horizontal="left" vertical="top" wrapText="1"/>
    </xf>
    <xf numFmtId="0" fontId="1" fillId="39" borderId="69" xfId="0" applyFont="1" applyFill="1" applyBorder="1" applyAlignment="1">
      <alignment horizontal="left" vertical="top" wrapText="1"/>
    </xf>
    <xf numFmtId="0" fontId="1" fillId="39" borderId="70" xfId="0" applyFont="1" applyFill="1" applyBorder="1" applyAlignment="1">
      <alignment horizontal="left" vertical="top" wrapText="1"/>
    </xf>
    <xf numFmtId="0" fontId="1" fillId="39" borderId="71" xfId="0" applyFont="1" applyFill="1" applyBorder="1" applyAlignment="1">
      <alignment horizontal="left" vertical="top" wrapText="1"/>
    </xf>
    <xf numFmtId="0" fontId="11" fillId="39" borderId="40" xfId="1051" applyFont="1" applyFill="1" applyBorder="1" applyAlignment="1">
      <alignment horizontal="left"/>
    </xf>
    <xf numFmtId="0" fontId="11" fillId="39" borderId="42" xfId="1051" applyFont="1" applyFill="1" applyBorder="1" applyAlignment="1">
      <alignment horizontal="left"/>
    </xf>
    <xf numFmtId="0" fontId="11" fillId="39" borderId="33" xfId="1051" applyFont="1" applyFill="1" applyBorder="1" applyAlignment="1">
      <alignment horizontal="left"/>
    </xf>
    <xf numFmtId="0" fontId="11" fillId="39" borderId="49" xfId="1051" applyFont="1" applyFill="1" applyBorder="1" applyAlignment="1">
      <alignment horizontal="center" vertical="center"/>
    </xf>
    <xf numFmtId="0" fontId="11" fillId="39" borderId="50" xfId="1051" applyFont="1" applyFill="1" applyBorder="1" applyAlignment="1">
      <alignment horizontal="center" vertical="center"/>
    </xf>
    <xf numFmtId="0" fontId="5" fillId="39" borderId="51" xfId="1051" applyFont="1" applyFill="1" applyBorder="1" applyAlignment="1">
      <alignment horizontal="left" vertical="center" wrapText="1"/>
    </xf>
    <xf numFmtId="0" fontId="5" fillId="39" borderId="52" xfId="1051" applyFont="1" applyFill="1" applyBorder="1" applyAlignment="1">
      <alignment horizontal="left" vertical="center" wrapText="1"/>
    </xf>
    <xf numFmtId="0" fontId="5" fillId="39" borderId="54" xfId="1051" applyFont="1" applyFill="1" applyBorder="1" applyAlignment="1">
      <alignment horizontal="center" vertical="center" shrinkToFit="1"/>
    </xf>
    <xf numFmtId="0" fontId="5" fillId="39" borderId="53" xfId="1051" applyFont="1" applyFill="1" applyBorder="1" applyAlignment="1">
      <alignment horizontal="center" vertical="center" wrapText="1"/>
    </xf>
    <xf numFmtId="0" fontId="5" fillId="39" borderId="14" xfId="1051" applyFont="1" applyFill="1" applyBorder="1" applyAlignment="1">
      <alignment horizontal="center" vertical="center" wrapText="1"/>
    </xf>
    <xf numFmtId="0" fontId="5" fillId="39" borderId="14" xfId="1051" applyFont="1" applyFill="1" applyBorder="1" applyAlignment="1">
      <alignment horizontal="center" vertical="center"/>
    </xf>
    <xf numFmtId="0" fontId="11" fillId="39" borderId="14" xfId="1051" applyFont="1" applyFill="1" applyBorder="1" applyAlignment="1">
      <alignment horizontal="center" vertical="center"/>
    </xf>
    <xf numFmtId="0" fontId="11" fillId="39" borderId="30" xfId="105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704850</xdr:colOff>
      <xdr:row>0</xdr:row>
      <xdr:rowOff>57151</xdr:rowOff>
    </xdr:from>
    <xdr:to>
      <xdr:col>5</xdr:col>
      <xdr:colOff>114301</xdr:colOff>
      <xdr:row>0</xdr:row>
      <xdr:rowOff>295275</xdr:rowOff>
    </xdr:to>
    <xdr:sp macro="" textlink="">
      <xdr:nvSpPr>
        <xdr:cNvPr id="2" name="テキスト ボックス 1">
          <a:extLst>
            <a:ext uri="{FF2B5EF4-FFF2-40B4-BE49-F238E27FC236}">
              <a16:creationId xmlns:a16="http://schemas.microsoft.com/office/drawing/2014/main" id="{896E8848-961B-42B3-9599-1D88CE78EAFA}"/>
            </a:ext>
          </a:extLst>
        </xdr:cNvPr>
        <xdr:cNvSpPr txBox="1"/>
      </xdr:nvSpPr>
      <xdr:spPr>
        <a:xfrm>
          <a:off x="4413250" y="57151"/>
          <a:ext cx="3790951" cy="241299"/>
        </a:xfrm>
        <a:prstGeom prst="rect">
          <a:avLst/>
        </a:prstGeom>
        <a:solidFill>
          <a:srgbClr val="66CCFF"/>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本シートへ入力すると，　別紙（個票）シートへ表示されます。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_&#12487;&#12525;&#12452;&#12488;&#25480;&#21463;&#31807;\37_&#33258;&#24049;&#35351;&#36865;&#12539;&#37096;&#20998;&#20379;&#32102;&#12539;&#38656;&#35201;&#25233;&#21046;\02_&#25104;&#26524;&#29289;\&#30003;&#36796;&#26360;\&#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tabSelected="1"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60</v>
      </c>
    </row>
    <row r="5" spans="2:9">
      <c r="B5" s="149" t="s">
        <v>167</v>
      </c>
      <c r="C5" s="149"/>
      <c r="D5" s="149"/>
      <c r="E5" s="2" t="s">
        <v>61</v>
      </c>
    </row>
    <row r="6" spans="2:9" ht="33" customHeight="1">
      <c r="C6" s="150" t="s">
        <v>42</v>
      </c>
      <c r="D6" s="150"/>
      <c r="E6" s="150"/>
      <c r="F6" s="150"/>
      <c r="G6" s="150"/>
      <c r="H6" s="150"/>
    </row>
    <row r="7" spans="2:9" ht="12" customHeight="1"/>
    <row r="8" spans="2:9" ht="55.5" customHeight="1">
      <c r="B8" s="151" t="s">
        <v>168</v>
      </c>
      <c r="C8" s="151"/>
      <c r="D8" s="151"/>
      <c r="E8" s="151"/>
      <c r="F8" s="151"/>
      <c r="G8" s="151"/>
      <c r="H8" s="151"/>
      <c r="I8" s="151"/>
    </row>
    <row r="9" spans="2:9" ht="7.5" customHeight="1"/>
    <row r="10" spans="2:9" ht="19.5" customHeight="1">
      <c r="B10" s="10" t="s">
        <v>65</v>
      </c>
    </row>
    <row r="11" spans="2:9" ht="19.5" customHeight="1">
      <c r="B11" s="152" t="s">
        <v>70</v>
      </c>
      <c r="C11" s="153"/>
      <c r="D11" s="4" t="s">
        <v>20</v>
      </c>
      <c r="E11" s="143" t="s">
        <v>80</v>
      </c>
      <c r="F11" s="143"/>
      <c r="G11" s="143"/>
      <c r="H11" s="143"/>
      <c r="I11" s="144"/>
    </row>
    <row r="12" spans="2:9" ht="19.5" customHeight="1">
      <c r="B12" s="139"/>
      <c r="C12" s="154"/>
      <c r="D12" s="5" t="s">
        <v>21</v>
      </c>
      <c r="E12" s="145" t="s">
        <v>84</v>
      </c>
      <c r="F12" s="145"/>
      <c r="G12" s="145"/>
      <c r="H12" s="145"/>
      <c r="I12" s="146"/>
    </row>
    <row r="13" spans="2:9" ht="19.5" customHeight="1">
      <c r="B13" s="139"/>
      <c r="C13" s="154"/>
      <c r="D13" s="5" t="s">
        <v>22</v>
      </c>
      <c r="E13" s="145" t="s">
        <v>82</v>
      </c>
      <c r="F13" s="145"/>
      <c r="G13" s="145"/>
      <c r="H13" s="145"/>
      <c r="I13" s="146"/>
    </row>
    <row r="14" spans="2:9" ht="19.5" customHeight="1">
      <c r="B14" s="139"/>
      <c r="C14" s="154"/>
      <c r="D14" s="5" t="s">
        <v>54</v>
      </c>
      <c r="E14" s="145" t="s">
        <v>83</v>
      </c>
      <c r="F14" s="145"/>
      <c r="G14" s="145"/>
      <c r="H14" s="145"/>
      <c r="I14" s="146"/>
    </row>
    <row r="15" spans="2:9" ht="19.5" customHeight="1">
      <c r="B15" s="139"/>
      <c r="C15" s="154"/>
      <c r="D15" s="5"/>
      <c r="E15" s="147"/>
      <c r="F15" s="147"/>
      <c r="G15" s="147"/>
      <c r="H15" s="147"/>
      <c r="I15" s="148"/>
    </row>
    <row r="16" spans="2:9" ht="19.5" customHeight="1">
      <c r="B16" s="137" t="s">
        <v>43</v>
      </c>
      <c r="C16" s="138"/>
      <c r="D16" s="4" t="s">
        <v>55</v>
      </c>
      <c r="E16" s="143" t="s">
        <v>85</v>
      </c>
      <c r="F16" s="143"/>
      <c r="G16" s="143"/>
      <c r="H16" s="143"/>
      <c r="I16" s="144"/>
    </row>
    <row r="17" spans="2:9" ht="19.5" customHeight="1">
      <c r="B17" s="139"/>
      <c r="C17" s="140"/>
      <c r="D17" s="5" t="s">
        <v>23</v>
      </c>
      <c r="E17" s="145" t="s">
        <v>86</v>
      </c>
      <c r="F17" s="145"/>
      <c r="G17" s="145"/>
      <c r="H17" s="145"/>
      <c r="I17" s="146"/>
    </row>
    <row r="18" spans="2:9" ht="19.5" customHeight="1">
      <c r="B18" s="139"/>
      <c r="C18" s="140"/>
      <c r="D18" s="5" t="s">
        <v>54</v>
      </c>
      <c r="E18" s="145" t="s">
        <v>87</v>
      </c>
      <c r="F18" s="145"/>
      <c r="G18" s="145"/>
      <c r="H18" s="145"/>
      <c r="I18" s="146"/>
    </row>
    <row r="19" spans="2:9" ht="19.5" customHeight="1">
      <c r="B19" s="139"/>
      <c r="C19" s="140"/>
      <c r="D19" s="5"/>
      <c r="E19" s="145" t="s">
        <v>88</v>
      </c>
      <c r="F19" s="145"/>
      <c r="G19" s="145"/>
      <c r="H19" s="145"/>
      <c r="I19" s="146"/>
    </row>
    <row r="20" spans="2:9" ht="19.5" customHeight="1">
      <c r="B20" s="139"/>
      <c r="C20" s="140"/>
      <c r="D20" s="5" t="s">
        <v>56</v>
      </c>
      <c r="E20" s="145" t="s">
        <v>89</v>
      </c>
      <c r="F20" s="145"/>
      <c r="G20" s="145"/>
      <c r="H20" s="145"/>
      <c r="I20" s="146"/>
    </row>
    <row r="21" spans="2:9" ht="19.5" customHeight="1">
      <c r="B21" s="141"/>
      <c r="C21" s="142"/>
      <c r="D21" s="6" t="s">
        <v>58</v>
      </c>
      <c r="E21" s="147" t="s">
        <v>169</v>
      </c>
      <c r="F21" s="147"/>
      <c r="G21" s="147"/>
      <c r="H21" s="147"/>
      <c r="I21" s="148"/>
    </row>
    <row r="22" spans="2:9" ht="6.75" customHeight="1">
      <c r="E22" s="3" t="s">
        <v>59</v>
      </c>
    </row>
    <row r="23" spans="2:9" ht="19.5" customHeight="1">
      <c r="B23" s="3" t="s">
        <v>24</v>
      </c>
    </row>
    <row r="24" spans="2:9" ht="26.25" customHeight="1">
      <c r="B24" s="130" t="s">
        <v>171</v>
      </c>
      <c r="C24" s="131"/>
      <c r="D24" s="130" t="s">
        <v>25</v>
      </c>
      <c r="E24" s="131"/>
      <c r="F24" s="131"/>
      <c r="G24" s="131"/>
      <c r="H24" s="131"/>
      <c r="I24" s="127"/>
    </row>
    <row r="25" spans="2:9" ht="24.75" customHeight="1">
      <c r="B25" s="132" t="s">
        <v>31</v>
      </c>
      <c r="C25" s="132"/>
      <c r="D25" s="133" t="s">
        <v>26</v>
      </c>
      <c r="E25" s="133"/>
      <c r="F25" s="133"/>
      <c r="G25" s="133"/>
      <c r="H25" s="133"/>
      <c r="I25" s="133"/>
    </row>
    <row r="26" spans="2:9" ht="30" customHeight="1">
      <c r="B26" s="134" t="s">
        <v>173</v>
      </c>
      <c r="C26" s="134"/>
      <c r="D26" s="135"/>
      <c r="E26" s="136"/>
      <c r="F26" s="136"/>
      <c r="G26" s="136"/>
      <c r="H26" s="136"/>
      <c r="I26" s="7" t="s">
        <v>27</v>
      </c>
    </row>
    <row r="27" spans="2:9" ht="30" customHeight="1">
      <c r="B27" s="120" t="s">
        <v>174</v>
      </c>
      <c r="C27" s="121"/>
      <c r="D27" s="122"/>
      <c r="E27" s="123"/>
      <c r="F27" s="123"/>
      <c r="G27" s="123"/>
      <c r="H27" s="123"/>
      <c r="I27" s="8" t="s">
        <v>27</v>
      </c>
    </row>
    <row r="28" spans="2:9" ht="30" customHeight="1">
      <c r="B28" s="120" t="s">
        <v>175</v>
      </c>
      <c r="C28" s="121"/>
      <c r="D28" s="124"/>
      <c r="E28" s="125"/>
      <c r="F28" s="125"/>
      <c r="G28" s="125"/>
      <c r="H28" s="125"/>
      <c r="I28" s="8" t="s">
        <v>27</v>
      </c>
    </row>
    <row r="29" spans="2:9" ht="30" customHeight="1">
      <c r="B29" s="126" t="s">
        <v>28</v>
      </c>
      <c r="C29" s="127"/>
      <c r="D29" s="128"/>
      <c r="E29" s="129"/>
      <c r="F29" s="129"/>
      <c r="G29" s="129"/>
      <c r="H29" s="129"/>
      <c r="I29" s="35" t="s">
        <v>27</v>
      </c>
    </row>
    <row r="30" spans="2:9" ht="23.25" customHeight="1">
      <c r="B30" s="113" t="s">
        <v>29</v>
      </c>
      <c r="C30" s="114"/>
      <c r="D30" s="114"/>
      <c r="E30" s="114"/>
      <c r="F30" s="114"/>
      <c r="G30" s="114"/>
      <c r="H30" s="114"/>
      <c r="I30" s="114"/>
    </row>
    <row r="31" spans="2:9" ht="23.25" customHeight="1">
      <c r="B31" s="113"/>
      <c r="C31" s="115"/>
      <c r="D31" s="116"/>
      <c r="E31" s="116"/>
      <c r="F31" s="116"/>
      <c r="G31" s="116"/>
      <c r="H31" s="116"/>
      <c r="I31" s="117"/>
    </row>
    <row r="32" spans="2:9" s="1" customFormat="1" ht="21" customHeight="1">
      <c r="B32" s="118" t="s">
        <v>192</v>
      </c>
      <c r="C32" s="118"/>
      <c r="D32" s="118"/>
      <c r="E32" s="118"/>
      <c r="F32" s="118"/>
      <c r="G32" s="118"/>
      <c r="H32" s="118"/>
      <c r="I32" s="118"/>
    </row>
    <row r="33" spans="2:9" s="1" customFormat="1" ht="21" customHeight="1">
      <c r="B33" s="119"/>
      <c r="C33" s="119"/>
      <c r="D33" s="119"/>
      <c r="E33" s="119"/>
      <c r="F33" s="119"/>
      <c r="G33" s="119"/>
      <c r="H33" s="119"/>
      <c r="I33" s="119"/>
    </row>
    <row r="34" spans="2:9" s="1" customFormat="1" ht="21" customHeight="1">
      <c r="B34" s="119"/>
      <c r="C34" s="119"/>
      <c r="D34" s="119"/>
      <c r="E34" s="119"/>
      <c r="F34" s="119"/>
      <c r="G34" s="119"/>
      <c r="H34" s="119"/>
      <c r="I34" s="119"/>
    </row>
    <row r="35" spans="2:9" s="1" customFormat="1" ht="21" customHeight="1">
      <c r="B35" s="119"/>
      <c r="C35" s="119"/>
      <c r="D35" s="119"/>
      <c r="E35" s="119"/>
      <c r="F35" s="119"/>
      <c r="G35" s="119"/>
      <c r="H35" s="119"/>
      <c r="I35" s="119"/>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0"/>
  <sheetViews>
    <sheetView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60</v>
      </c>
    </row>
    <row r="5" spans="2:9">
      <c r="B5" s="149" t="s">
        <v>167</v>
      </c>
      <c r="C5" s="149"/>
      <c r="D5" s="149"/>
      <c r="E5" s="2" t="s">
        <v>61</v>
      </c>
    </row>
    <row r="6" spans="2:9" ht="33" customHeight="1">
      <c r="C6" s="150" t="s">
        <v>42</v>
      </c>
      <c r="D6" s="150"/>
      <c r="E6" s="150"/>
      <c r="F6" s="150"/>
      <c r="G6" s="150"/>
      <c r="H6" s="150"/>
    </row>
    <row r="7" spans="2:9" ht="12" customHeight="1"/>
    <row r="8" spans="2:9" ht="55.5" customHeight="1">
      <c r="B8" s="151" t="s">
        <v>170</v>
      </c>
      <c r="C8" s="151"/>
      <c r="D8" s="151"/>
      <c r="E8" s="151"/>
      <c r="F8" s="151"/>
      <c r="G8" s="151"/>
      <c r="H8" s="151"/>
      <c r="I8" s="151"/>
    </row>
    <row r="9" spans="2:9" ht="7.5" customHeight="1"/>
    <row r="10" spans="2:9" ht="19.5" customHeight="1">
      <c r="B10" s="10" t="s">
        <v>65</v>
      </c>
    </row>
    <row r="11" spans="2:9" ht="19.5" customHeight="1">
      <c r="B11" s="152" t="s">
        <v>66</v>
      </c>
      <c r="C11" s="153"/>
      <c r="D11" s="4" t="s">
        <v>20</v>
      </c>
      <c r="E11" s="143" t="s">
        <v>80</v>
      </c>
      <c r="F11" s="143"/>
      <c r="G11" s="143"/>
      <c r="H11" s="143"/>
      <c r="I11" s="144"/>
    </row>
    <row r="12" spans="2:9" ht="19.5" customHeight="1">
      <c r="B12" s="139"/>
      <c r="C12" s="154"/>
      <c r="D12" s="5" t="s">
        <v>21</v>
      </c>
      <c r="E12" s="145" t="s">
        <v>81</v>
      </c>
      <c r="F12" s="145"/>
      <c r="G12" s="145"/>
      <c r="H12" s="145"/>
      <c r="I12" s="146"/>
    </row>
    <row r="13" spans="2:9" ht="19.5" customHeight="1">
      <c r="B13" s="139"/>
      <c r="C13" s="154"/>
      <c r="D13" s="5" t="s">
        <v>22</v>
      </c>
      <c r="E13" s="145" t="s">
        <v>82</v>
      </c>
      <c r="F13" s="145"/>
      <c r="G13" s="145"/>
      <c r="H13" s="145"/>
      <c r="I13" s="146"/>
    </row>
    <row r="14" spans="2:9" ht="19.5" customHeight="1">
      <c r="B14" s="139"/>
      <c r="C14" s="154"/>
      <c r="D14" s="5" t="s">
        <v>54</v>
      </c>
      <c r="E14" s="145" t="s">
        <v>83</v>
      </c>
      <c r="F14" s="145"/>
      <c r="G14" s="145"/>
      <c r="H14" s="145"/>
      <c r="I14" s="146"/>
    </row>
    <row r="15" spans="2:9" ht="19.5" customHeight="1">
      <c r="B15" s="139"/>
      <c r="C15" s="154"/>
      <c r="D15" s="6" t="s">
        <v>58</v>
      </c>
      <c r="E15" s="147" t="s">
        <v>169</v>
      </c>
      <c r="F15" s="147"/>
      <c r="G15" s="147"/>
      <c r="H15" s="147"/>
      <c r="I15" s="148"/>
    </row>
    <row r="16" spans="2:9" ht="19.5" customHeight="1">
      <c r="B16" s="152" t="s">
        <v>67</v>
      </c>
      <c r="C16" s="153"/>
      <c r="D16" s="4" t="s">
        <v>20</v>
      </c>
      <c r="E16" s="143" t="s">
        <v>80</v>
      </c>
      <c r="F16" s="143"/>
      <c r="G16" s="143"/>
      <c r="H16" s="143"/>
      <c r="I16" s="144"/>
    </row>
    <row r="17" spans="2:9" ht="19.5" customHeight="1">
      <c r="B17" s="139"/>
      <c r="C17" s="154"/>
      <c r="D17" s="5" t="s">
        <v>21</v>
      </c>
      <c r="E17" s="145" t="s">
        <v>81</v>
      </c>
      <c r="F17" s="145"/>
      <c r="G17" s="145"/>
      <c r="H17" s="145"/>
      <c r="I17" s="146"/>
    </row>
    <row r="18" spans="2:9" ht="19.5" customHeight="1">
      <c r="B18" s="139"/>
      <c r="C18" s="154"/>
      <c r="D18" s="5" t="s">
        <v>22</v>
      </c>
      <c r="E18" s="145" t="s">
        <v>82</v>
      </c>
      <c r="F18" s="145"/>
      <c r="G18" s="145"/>
      <c r="H18" s="145"/>
      <c r="I18" s="146"/>
    </row>
    <row r="19" spans="2:9" ht="19.5" customHeight="1">
      <c r="B19" s="139"/>
      <c r="C19" s="154"/>
      <c r="D19" s="5" t="s">
        <v>54</v>
      </c>
      <c r="E19" s="145" t="s">
        <v>83</v>
      </c>
      <c r="F19" s="145"/>
      <c r="G19" s="145"/>
      <c r="H19" s="145"/>
      <c r="I19" s="146"/>
    </row>
    <row r="20" spans="2:9" ht="19.5" customHeight="1">
      <c r="B20" s="139"/>
      <c r="C20" s="154"/>
      <c r="D20" s="6" t="s">
        <v>90</v>
      </c>
      <c r="E20" s="147" t="s">
        <v>169</v>
      </c>
      <c r="F20" s="147"/>
      <c r="G20" s="147"/>
      <c r="H20" s="147"/>
      <c r="I20" s="148"/>
    </row>
    <row r="21" spans="2:9" ht="19.5" customHeight="1">
      <c r="B21" s="152" t="s">
        <v>68</v>
      </c>
      <c r="C21" s="153"/>
      <c r="D21" s="4" t="s">
        <v>20</v>
      </c>
      <c r="E21" s="143"/>
      <c r="F21" s="143"/>
      <c r="G21" s="143"/>
      <c r="H21" s="143"/>
      <c r="I21" s="144"/>
    </row>
    <row r="22" spans="2:9" ht="19.5" customHeight="1">
      <c r="B22" s="139"/>
      <c r="C22" s="154"/>
      <c r="D22" s="5" t="s">
        <v>21</v>
      </c>
      <c r="E22" s="145"/>
      <c r="F22" s="145"/>
      <c r="G22" s="145"/>
      <c r="H22" s="145"/>
      <c r="I22" s="146"/>
    </row>
    <row r="23" spans="2:9" ht="19.5" customHeight="1">
      <c r="B23" s="139"/>
      <c r="C23" s="154"/>
      <c r="D23" s="5" t="s">
        <v>22</v>
      </c>
      <c r="E23" s="145"/>
      <c r="F23" s="145"/>
      <c r="G23" s="145"/>
      <c r="H23" s="145"/>
      <c r="I23" s="146"/>
    </row>
    <row r="24" spans="2:9" ht="19.5" customHeight="1">
      <c r="B24" s="139"/>
      <c r="C24" s="154"/>
      <c r="D24" s="5" t="s">
        <v>54</v>
      </c>
      <c r="E24" s="145" t="s">
        <v>37</v>
      </c>
      <c r="F24" s="145"/>
      <c r="G24" s="145"/>
      <c r="H24" s="145"/>
      <c r="I24" s="146"/>
    </row>
    <row r="25" spans="2:9" ht="19.5" customHeight="1">
      <c r="B25" s="139"/>
      <c r="C25" s="154"/>
      <c r="D25" s="6" t="s">
        <v>90</v>
      </c>
      <c r="E25" s="36"/>
      <c r="F25" s="156"/>
      <c r="G25" s="156"/>
      <c r="H25" s="156"/>
      <c r="I25" s="142"/>
    </row>
    <row r="26" spans="2:9" ht="19.5" customHeight="1">
      <c r="B26" s="152" t="s">
        <v>69</v>
      </c>
      <c r="C26" s="153"/>
      <c r="D26" s="4" t="s">
        <v>20</v>
      </c>
      <c r="E26" s="143"/>
      <c r="F26" s="143"/>
      <c r="G26" s="143"/>
      <c r="H26" s="143"/>
      <c r="I26" s="144"/>
    </row>
    <row r="27" spans="2:9" ht="19.5" customHeight="1">
      <c r="B27" s="139"/>
      <c r="C27" s="154"/>
      <c r="D27" s="5" t="s">
        <v>21</v>
      </c>
      <c r="E27" s="145"/>
      <c r="F27" s="145"/>
      <c r="G27" s="145"/>
      <c r="H27" s="145"/>
      <c r="I27" s="146"/>
    </row>
    <row r="28" spans="2:9" ht="19.5" customHeight="1">
      <c r="B28" s="139"/>
      <c r="C28" s="154"/>
      <c r="D28" s="5" t="s">
        <v>22</v>
      </c>
      <c r="E28" s="145"/>
      <c r="F28" s="145"/>
      <c r="G28" s="145"/>
      <c r="H28" s="145"/>
      <c r="I28" s="146"/>
    </row>
    <row r="29" spans="2:9" ht="19.5" customHeight="1">
      <c r="B29" s="139"/>
      <c r="C29" s="154"/>
      <c r="D29" s="5" t="s">
        <v>54</v>
      </c>
      <c r="E29" s="145" t="s">
        <v>37</v>
      </c>
      <c r="F29" s="145"/>
      <c r="G29" s="145"/>
      <c r="H29" s="145"/>
      <c r="I29" s="146"/>
    </row>
    <row r="30" spans="2:9" ht="19.5" customHeight="1">
      <c r="B30" s="139"/>
      <c r="C30" s="154"/>
      <c r="D30" s="6" t="s">
        <v>90</v>
      </c>
      <c r="E30" s="36"/>
      <c r="F30" s="156"/>
      <c r="G30" s="156"/>
      <c r="H30" s="156"/>
      <c r="I30" s="142"/>
    </row>
    <row r="31" spans="2:9" ht="19.5" customHeight="1">
      <c r="B31" s="137" t="s">
        <v>43</v>
      </c>
      <c r="C31" s="138"/>
      <c r="D31" s="4" t="s">
        <v>55</v>
      </c>
      <c r="E31" s="143"/>
      <c r="F31" s="143"/>
      <c r="G31" s="143"/>
      <c r="H31" s="143"/>
      <c r="I31" s="144"/>
    </row>
    <row r="32" spans="2:9" ht="19.5" customHeight="1">
      <c r="B32" s="139"/>
      <c r="C32" s="140"/>
      <c r="D32" s="5" t="s">
        <v>23</v>
      </c>
      <c r="E32" s="145"/>
      <c r="F32" s="145"/>
      <c r="G32" s="145"/>
      <c r="H32" s="145"/>
      <c r="I32" s="146"/>
    </row>
    <row r="33" spans="2:9" ht="19.5" customHeight="1">
      <c r="B33" s="139"/>
      <c r="C33" s="140"/>
      <c r="D33" s="5" t="s">
        <v>54</v>
      </c>
      <c r="E33" s="145" t="s">
        <v>37</v>
      </c>
      <c r="F33" s="145"/>
      <c r="G33" s="145"/>
      <c r="H33" s="145"/>
      <c r="I33" s="146"/>
    </row>
    <row r="34" spans="2:9" ht="19.5" customHeight="1">
      <c r="B34" s="139"/>
      <c r="C34" s="140"/>
      <c r="D34" s="5"/>
      <c r="E34" s="145"/>
      <c r="F34" s="145"/>
      <c r="G34" s="145"/>
      <c r="H34" s="145"/>
      <c r="I34" s="146"/>
    </row>
    <row r="35" spans="2:9" ht="19.5" customHeight="1">
      <c r="B35" s="139"/>
      <c r="C35" s="140"/>
      <c r="D35" s="5" t="s">
        <v>56</v>
      </c>
      <c r="E35" s="145" t="s">
        <v>57</v>
      </c>
      <c r="F35" s="145"/>
      <c r="G35" s="145"/>
      <c r="H35" s="145"/>
      <c r="I35" s="146"/>
    </row>
    <row r="36" spans="2:9" ht="19.5" customHeight="1">
      <c r="B36" s="141"/>
      <c r="C36" s="142"/>
      <c r="D36" s="6" t="s">
        <v>58</v>
      </c>
      <c r="E36" s="147"/>
      <c r="F36" s="147"/>
      <c r="G36" s="147"/>
      <c r="H36" s="147"/>
      <c r="I36" s="148"/>
    </row>
    <row r="37" spans="2:9" ht="6.75" customHeight="1">
      <c r="E37" s="3" t="s">
        <v>59</v>
      </c>
    </row>
    <row r="38" spans="2:9" ht="19.5" customHeight="1">
      <c r="B38" s="3" t="s">
        <v>24</v>
      </c>
    </row>
    <row r="39" spans="2:9" ht="26.25" customHeight="1">
      <c r="B39" s="130" t="s">
        <v>171</v>
      </c>
      <c r="C39" s="131"/>
      <c r="D39" s="130" t="s">
        <v>25</v>
      </c>
      <c r="E39" s="131"/>
      <c r="F39" s="131"/>
      <c r="G39" s="131"/>
      <c r="H39" s="131"/>
      <c r="I39" s="127"/>
    </row>
    <row r="40" spans="2:9" ht="24.75" customHeight="1">
      <c r="B40" s="132" t="s">
        <v>31</v>
      </c>
      <c r="C40" s="132"/>
      <c r="D40" s="133" t="s">
        <v>26</v>
      </c>
      <c r="E40" s="133"/>
      <c r="F40" s="133"/>
      <c r="G40" s="133"/>
      <c r="H40" s="133"/>
      <c r="I40" s="133"/>
    </row>
    <row r="41" spans="2:9" ht="30" customHeight="1">
      <c r="B41" s="134" t="s">
        <v>173</v>
      </c>
      <c r="C41" s="134"/>
      <c r="D41" s="135"/>
      <c r="E41" s="136"/>
      <c r="F41" s="136"/>
      <c r="G41" s="136"/>
      <c r="H41" s="136"/>
      <c r="I41" s="7" t="s">
        <v>27</v>
      </c>
    </row>
    <row r="42" spans="2:9" ht="30" customHeight="1">
      <c r="B42" s="120" t="s">
        <v>174</v>
      </c>
      <c r="C42" s="121"/>
      <c r="D42" s="122"/>
      <c r="E42" s="123"/>
      <c r="F42" s="123"/>
      <c r="G42" s="123"/>
      <c r="H42" s="123"/>
      <c r="I42" s="8" t="s">
        <v>27</v>
      </c>
    </row>
    <row r="43" spans="2:9" ht="30" customHeight="1">
      <c r="B43" s="120" t="s">
        <v>175</v>
      </c>
      <c r="C43" s="121"/>
      <c r="D43" s="124"/>
      <c r="E43" s="125"/>
      <c r="F43" s="125"/>
      <c r="G43" s="125"/>
      <c r="H43" s="125"/>
      <c r="I43" s="8" t="s">
        <v>27</v>
      </c>
    </row>
    <row r="44" spans="2:9" ht="30" customHeight="1">
      <c r="B44" s="126" t="s">
        <v>28</v>
      </c>
      <c r="C44" s="127"/>
      <c r="D44" s="128"/>
      <c r="E44" s="129"/>
      <c r="F44" s="129"/>
      <c r="G44" s="129"/>
      <c r="H44" s="129"/>
      <c r="I44" s="35" t="s">
        <v>27</v>
      </c>
    </row>
    <row r="45" spans="2:9" ht="23.25" customHeight="1">
      <c r="B45" s="113" t="s">
        <v>29</v>
      </c>
      <c r="C45" s="114"/>
      <c r="D45" s="114"/>
      <c r="E45" s="114"/>
      <c r="F45" s="114"/>
      <c r="G45" s="114"/>
      <c r="H45" s="114"/>
      <c r="I45" s="114"/>
    </row>
    <row r="46" spans="2:9" ht="23.25" customHeight="1">
      <c r="B46" s="113"/>
      <c r="C46" s="115"/>
      <c r="D46" s="116"/>
      <c r="E46" s="116"/>
      <c r="F46" s="116"/>
      <c r="G46" s="116"/>
      <c r="H46" s="116"/>
      <c r="I46" s="117"/>
    </row>
    <row r="47" spans="2:9" s="1" customFormat="1" ht="21" customHeight="1">
      <c r="B47" s="155" t="s">
        <v>193</v>
      </c>
      <c r="C47" s="118"/>
      <c r="D47" s="118"/>
      <c r="E47" s="118"/>
      <c r="F47" s="118"/>
      <c r="G47" s="118"/>
      <c r="H47" s="118"/>
      <c r="I47" s="118"/>
    </row>
    <row r="48" spans="2:9" s="1" customFormat="1" ht="21" customHeight="1">
      <c r="B48" s="119"/>
      <c r="C48" s="119"/>
      <c r="D48" s="119"/>
      <c r="E48" s="119"/>
      <c r="F48" s="119"/>
      <c r="G48" s="119"/>
      <c r="H48" s="119"/>
      <c r="I48" s="119"/>
    </row>
    <row r="49" spans="2:9" s="1" customFormat="1" ht="21" customHeight="1">
      <c r="B49" s="119"/>
      <c r="C49" s="119"/>
      <c r="D49" s="119"/>
      <c r="E49" s="119"/>
      <c r="F49" s="119"/>
      <c r="G49" s="119"/>
      <c r="H49" s="119"/>
      <c r="I49" s="119"/>
    </row>
    <row r="50" spans="2:9" s="1" customFormat="1" ht="21" customHeight="1">
      <c r="B50" s="119"/>
      <c r="C50" s="119"/>
      <c r="D50" s="119"/>
      <c r="E50" s="119"/>
      <c r="F50" s="119"/>
      <c r="G50" s="119"/>
      <c r="H50" s="119"/>
      <c r="I50" s="119"/>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CG40"/>
  <sheetViews>
    <sheetView showGridLines="0" view="pageBreakPreview" zoomScale="70" zoomScaleNormal="85" zoomScaleSheetLayoutView="70" workbookViewId="0">
      <pane xSplit="1" ySplit="7" topLeftCell="B8" activePane="bottomRight" state="frozen"/>
      <selection activeCell="B28" sqref="B28"/>
      <selection pane="topRight" activeCell="B28" sqref="B28"/>
      <selection pane="bottomLeft" activeCell="B28" sqref="B28"/>
      <selection pane="bottomRight"/>
    </sheetView>
  </sheetViews>
  <sheetFormatPr defaultColWidth="9" defaultRowHeight="13.5"/>
  <cols>
    <col min="1" max="1" width="7.625" style="12" customWidth="1"/>
    <col min="2" max="2" width="31.875" style="12" bestFit="1" customWidth="1"/>
    <col min="3" max="3" width="31.5" style="13" bestFit="1" customWidth="1"/>
    <col min="4" max="4" width="34.5" style="13" bestFit="1" customWidth="1"/>
    <col min="5" max="5" width="26.75" style="13" customWidth="1"/>
    <col min="6" max="6" width="9.75" style="13" bestFit="1" customWidth="1"/>
    <col min="7" max="7" width="9" style="13"/>
    <col min="8" max="8" width="32" style="13" bestFit="1" customWidth="1"/>
    <col min="9" max="9" width="14.375" style="13" customWidth="1"/>
    <col min="10" max="10" width="7.5" style="13" bestFit="1" customWidth="1"/>
    <col min="11" max="11" width="40" style="13" customWidth="1"/>
    <col min="12" max="12" width="16.5" style="13" bestFit="1" customWidth="1"/>
    <col min="13" max="13" width="33" style="12" customWidth="1"/>
    <col min="14" max="16" width="21.75" style="13" customWidth="1"/>
    <col min="17" max="18" width="20" style="13" customWidth="1"/>
    <col min="19" max="22" width="13.75" style="13" customWidth="1"/>
    <col min="23" max="25" width="13.75" style="83" customWidth="1"/>
    <col min="26" max="26" width="17.625" style="83" customWidth="1"/>
    <col min="27" max="30" width="17.625" style="75" customWidth="1"/>
    <col min="31" max="35" width="17.625" style="13" customWidth="1"/>
    <col min="36" max="37" width="17.125" style="13" customWidth="1"/>
    <col min="38" max="39" width="16.625" style="13" customWidth="1"/>
    <col min="40" max="41" width="16.5" style="13" customWidth="1"/>
    <col min="42" max="42" width="13.75" style="13" customWidth="1"/>
    <col min="43" max="43" width="16.125" style="13" customWidth="1"/>
    <col min="44" max="57" width="15.75" style="13" customWidth="1"/>
    <col min="58" max="59" width="11.75" style="13" customWidth="1"/>
    <col min="60" max="60" width="19" style="16" bestFit="1" customWidth="1"/>
    <col min="61" max="61" width="19" style="16" customWidth="1"/>
    <col min="62" max="63" width="20.25" style="16" customWidth="1"/>
    <col min="64" max="64" width="21.75" style="16" bestFit="1" customWidth="1"/>
    <col min="65" max="65" width="21.75" style="16" customWidth="1"/>
    <col min="66" max="66" width="21" style="13" customWidth="1"/>
    <col min="67" max="67" width="13.75" style="13" customWidth="1"/>
    <col min="68" max="68" width="41.5" style="13" bestFit="1" customWidth="1"/>
    <col min="69" max="69" width="16.75" style="13" customWidth="1"/>
    <col min="70" max="70" width="17.25" style="13" bestFit="1" customWidth="1"/>
    <col min="71" max="71" width="21.5" style="13" bestFit="1" customWidth="1"/>
    <col min="72" max="72" width="10.25" style="13" bestFit="1" customWidth="1"/>
    <col min="73" max="73" width="14.25" style="13" customWidth="1"/>
    <col min="74" max="74" width="57.625" style="13" bestFit="1" customWidth="1"/>
    <col min="75" max="85" width="12.25" style="13" customWidth="1"/>
    <col min="86" max="16384" width="9" style="13"/>
  </cols>
  <sheetData>
    <row r="1" spans="1:85" ht="25.35" customHeight="1">
      <c r="A1" s="106" t="s">
        <v>92</v>
      </c>
      <c r="B1" s="11"/>
      <c r="C1" s="12"/>
      <c r="D1" s="12"/>
      <c r="E1" s="12"/>
      <c r="F1" s="12"/>
      <c r="G1" s="12"/>
      <c r="H1" s="12"/>
      <c r="I1" s="12"/>
      <c r="J1" s="12"/>
      <c r="L1" s="12"/>
      <c r="M1" s="13"/>
      <c r="BH1" s="13"/>
      <c r="BI1" s="13"/>
      <c r="BJ1" s="13"/>
      <c r="BK1" s="13"/>
      <c r="BL1" s="13"/>
      <c r="BM1" s="13"/>
    </row>
    <row r="2" spans="1:85" s="12" customFormat="1" ht="24.75" customHeight="1">
      <c r="A2" s="14">
        <v>1</v>
      </c>
      <c r="B2" s="14">
        <v>2</v>
      </c>
      <c r="C2" s="14">
        <v>3</v>
      </c>
      <c r="D2" s="14">
        <v>4</v>
      </c>
      <c r="E2" s="14">
        <v>5</v>
      </c>
      <c r="F2" s="14">
        <v>6</v>
      </c>
      <c r="G2" s="14">
        <v>7</v>
      </c>
      <c r="H2" s="14">
        <v>8</v>
      </c>
      <c r="I2" s="14">
        <v>9</v>
      </c>
      <c r="J2" s="14">
        <v>10</v>
      </c>
      <c r="K2" s="14">
        <v>11</v>
      </c>
      <c r="L2" s="14">
        <v>12</v>
      </c>
      <c r="M2" s="14">
        <v>13</v>
      </c>
      <c r="N2" s="14">
        <v>14</v>
      </c>
      <c r="O2" s="14">
        <v>15</v>
      </c>
      <c r="P2" s="14">
        <v>16</v>
      </c>
      <c r="Q2" s="14">
        <v>17</v>
      </c>
      <c r="R2" s="14">
        <v>18</v>
      </c>
      <c r="S2" s="14">
        <v>19</v>
      </c>
      <c r="T2" s="14">
        <v>20</v>
      </c>
      <c r="U2" s="14">
        <v>21</v>
      </c>
      <c r="V2" s="14">
        <v>22</v>
      </c>
      <c r="W2" s="84">
        <v>23</v>
      </c>
      <c r="X2" s="84">
        <v>24</v>
      </c>
      <c r="Y2" s="84">
        <v>25</v>
      </c>
      <c r="Z2" s="84">
        <v>26</v>
      </c>
      <c r="AA2" s="76">
        <v>27</v>
      </c>
      <c r="AB2" s="76">
        <v>28</v>
      </c>
      <c r="AC2" s="76">
        <v>29</v>
      </c>
      <c r="AD2" s="76">
        <v>30</v>
      </c>
      <c r="AE2" s="14">
        <v>31</v>
      </c>
      <c r="AF2" s="14">
        <v>32</v>
      </c>
      <c r="AG2" s="14">
        <v>33</v>
      </c>
      <c r="AH2" s="14">
        <v>34</v>
      </c>
      <c r="AI2" s="14">
        <v>35</v>
      </c>
      <c r="AJ2" s="14">
        <v>36</v>
      </c>
      <c r="AK2" s="14">
        <v>37</v>
      </c>
      <c r="AL2" s="14">
        <v>38</v>
      </c>
      <c r="AM2" s="14">
        <v>39</v>
      </c>
      <c r="AN2" s="14">
        <v>40</v>
      </c>
      <c r="AO2" s="14">
        <v>41</v>
      </c>
      <c r="AP2" s="14">
        <v>42</v>
      </c>
      <c r="AQ2" s="14">
        <v>43</v>
      </c>
      <c r="AR2" s="14">
        <v>44</v>
      </c>
      <c r="AS2" s="14">
        <v>45</v>
      </c>
      <c r="AT2" s="14">
        <v>46</v>
      </c>
      <c r="AU2" s="14">
        <v>47</v>
      </c>
      <c r="AV2" s="14">
        <v>48</v>
      </c>
      <c r="AW2" s="14">
        <v>49</v>
      </c>
      <c r="AX2" s="14">
        <v>50</v>
      </c>
      <c r="AY2" s="14">
        <v>51</v>
      </c>
      <c r="AZ2" s="14">
        <v>52</v>
      </c>
      <c r="BA2" s="14">
        <v>53</v>
      </c>
      <c r="BB2" s="14">
        <v>54</v>
      </c>
      <c r="BC2" s="14">
        <v>55</v>
      </c>
      <c r="BD2" s="14">
        <v>56</v>
      </c>
      <c r="BE2" s="14">
        <v>57</v>
      </c>
      <c r="BF2" s="14">
        <v>58</v>
      </c>
      <c r="BG2" s="14">
        <v>59</v>
      </c>
      <c r="BH2" s="14">
        <v>60</v>
      </c>
      <c r="BI2" s="14">
        <v>61</v>
      </c>
      <c r="BJ2" s="14">
        <v>62</v>
      </c>
      <c r="BK2" s="14">
        <v>63</v>
      </c>
      <c r="BL2" s="14">
        <v>64</v>
      </c>
      <c r="BM2" s="14">
        <v>65</v>
      </c>
      <c r="BN2" s="14">
        <v>66</v>
      </c>
      <c r="BO2" s="14">
        <v>67</v>
      </c>
      <c r="BP2" s="14">
        <v>68</v>
      </c>
      <c r="BQ2" s="14">
        <v>69</v>
      </c>
      <c r="BR2" s="14">
        <v>70</v>
      </c>
      <c r="BS2" s="14">
        <v>71</v>
      </c>
      <c r="BT2" s="14">
        <v>72</v>
      </c>
      <c r="BU2" s="14">
        <v>73</v>
      </c>
      <c r="BV2" s="14">
        <v>74</v>
      </c>
      <c r="BW2" s="14">
        <v>75</v>
      </c>
      <c r="BX2" s="14">
        <v>76</v>
      </c>
      <c r="BY2" s="14">
        <v>77</v>
      </c>
      <c r="BZ2" s="14">
        <v>78</v>
      </c>
      <c r="CA2" s="14">
        <v>79</v>
      </c>
      <c r="CB2" s="14">
        <v>80</v>
      </c>
      <c r="CC2" s="14">
        <v>81</v>
      </c>
      <c r="CD2" s="14">
        <v>82</v>
      </c>
      <c r="CE2" s="14">
        <v>83</v>
      </c>
      <c r="CF2" s="14">
        <v>84</v>
      </c>
      <c r="CG2" s="14">
        <v>85</v>
      </c>
    </row>
    <row r="3" spans="1:85" s="58" customFormat="1" ht="33.75">
      <c r="A3" s="15" t="s">
        <v>93</v>
      </c>
      <c r="B3" s="43" t="s">
        <v>188</v>
      </c>
      <c r="C3" s="44" t="s">
        <v>176</v>
      </c>
      <c r="D3" s="45"/>
      <c r="E3" s="46" t="s">
        <v>177</v>
      </c>
      <c r="F3" s="47" t="s">
        <v>94</v>
      </c>
      <c r="G3" s="47"/>
      <c r="H3" s="47"/>
      <c r="I3" s="48" t="s">
        <v>95</v>
      </c>
      <c r="J3" s="48" t="s">
        <v>35</v>
      </c>
      <c r="K3" s="49" t="s">
        <v>96</v>
      </c>
      <c r="L3" s="50" t="s">
        <v>30</v>
      </c>
      <c r="M3" s="46" t="s">
        <v>97</v>
      </c>
      <c r="N3" s="51" t="s">
        <v>98</v>
      </c>
      <c r="O3" s="52"/>
      <c r="P3" s="52"/>
      <c r="Q3" s="46" t="s">
        <v>159</v>
      </c>
      <c r="R3" s="46" t="s">
        <v>99</v>
      </c>
      <c r="S3" s="51" t="s">
        <v>100</v>
      </c>
      <c r="T3" s="52"/>
      <c r="U3" s="52"/>
      <c r="V3" s="52"/>
      <c r="W3" s="85"/>
      <c r="X3" s="85"/>
      <c r="Y3" s="85"/>
      <c r="Z3" s="85"/>
      <c r="AA3" s="77"/>
      <c r="AB3" s="77"/>
      <c r="AC3" s="77"/>
      <c r="AD3" s="77"/>
      <c r="AE3" s="52"/>
      <c r="AF3" s="52"/>
      <c r="AG3" s="52"/>
      <c r="AH3" s="52"/>
      <c r="AI3" s="52"/>
      <c r="AJ3" s="52"/>
      <c r="AK3" s="52"/>
      <c r="AL3" s="52"/>
      <c r="AM3" s="52"/>
      <c r="AN3" s="52"/>
      <c r="AO3" s="53"/>
      <c r="AP3" s="51" t="s">
        <v>101</v>
      </c>
      <c r="AQ3" s="52"/>
      <c r="AR3" s="52"/>
      <c r="AS3" s="52"/>
      <c r="AT3" s="52"/>
      <c r="AU3" s="54"/>
      <c r="AV3" s="54"/>
      <c r="AW3" s="53"/>
      <c r="AX3" s="51" t="s">
        <v>102</v>
      </c>
      <c r="AY3" s="52"/>
      <c r="AZ3" s="52"/>
      <c r="BA3" s="54"/>
      <c r="BB3" s="54"/>
      <c r="BC3" s="54"/>
      <c r="BD3" s="54"/>
      <c r="BE3" s="53"/>
      <c r="BF3" s="51" t="s">
        <v>103</v>
      </c>
      <c r="BG3" s="52"/>
      <c r="BH3" s="44" t="s">
        <v>104</v>
      </c>
      <c r="BI3" s="45"/>
      <c r="BJ3" s="44" t="s">
        <v>105</v>
      </c>
      <c r="BK3" s="45"/>
      <c r="BL3" s="44" t="s">
        <v>106</v>
      </c>
      <c r="BM3" s="45"/>
      <c r="BN3" s="46" t="s">
        <v>107</v>
      </c>
      <c r="BO3" s="46" t="s">
        <v>108</v>
      </c>
      <c r="BP3" s="44" t="s">
        <v>178</v>
      </c>
      <c r="BQ3" s="52"/>
      <c r="BR3" s="55"/>
      <c r="BS3" s="44" t="s">
        <v>179</v>
      </c>
      <c r="BT3" s="52"/>
      <c r="BU3" s="55"/>
      <c r="BV3" s="46" t="s">
        <v>1</v>
      </c>
      <c r="BW3" s="56"/>
      <c r="BX3" s="57"/>
      <c r="BY3" s="57"/>
      <c r="BZ3" s="57"/>
      <c r="CA3" s="57"/>
      <c r="CB3" s="57"/>
      <c r="CC3" s="57"/>
      <c r="CD3" s="57"/>
      <c r="CE3" s="57"/>
      <c r="CF3" s="57"/>
      <c r="CG3" s="57"/>
    </row>
    <row r="4" spans="1:85" s="58" customFormat="1" ht="34.5" customHeight="1">
      <c r="A4" s="17"/>
      <c r="B4" s="59"/>
      <c r="C4" s="50" t="s">
        <v>109</v>
      </c>
      <c r="D4" s="50" t="s">
        <v>110</v>
      </c>
      <c r="E4" s="60"/>
      <c r="F4" s="50" t="s">
        <v>111</v>
      </c>
      <c r="G4" s="50" t="s">
        <v>112</v>
      </c>
      <c r="H4" s="50" t="s">
        <v>113</v>
      </c>
      <c r="I4" s="48"/>
      <c r="J4" s="48"/>
      <c r="K4" s="48"/>
      <c r="L4" s="61"/>
      <c r="M4" s="48"/>
      <c r="N4" s="62" t="s">
        <v>114</v>
      </c>
      <c r="O4" s="63"/>
      <c r="P4" s="64" t="s">
        <v>115</v>
      </c>
      <c r="Q4" s="46" t="s">
        <v>98</v>
      </c>
      <c r="R4" s="46" t="s">
        <v>98</v>
      </c>
      <c r="S4" s="62" t="s">
        <v>116</v>
      </c>
      <c r="T4" s="65"/>
      <c r="U4" s="65"/>
      <c r="V4" s="65"/>
      <c r="W4" s="86" t="s">
        <v>117</v>
      </c>
      <c r="X4" s="87"/>
      <c r="Y4" s="87"/>
      <c r="Z4" s="87"/>
      <c r="AA4" s="78" t="s">
        <v>162</v>
      </c>
      <c r="AB4" s="79"/>
      <c r="AC4" s="79"/>
      <c r="AD4" s="79"/>
      <c r="AE4" s="63"/>
      <c r="AF4" s="62" t="s">
        <v>118</v>
      </c>
      <c r="AG4" s="65"/>
      <c r="AH4" s="65"/>
      <c r="AI4" s="65"/>
      <c r="AJ4" s="62" t="s">
        <v>119</v>
      </c>
      <c r="AK4" s="63"/>
      <c r="AL4" s="44" t="s">
        <v>120</v>
      </c>
      <c r="AM4" s="45"/>
      <c r="AN4" s="44" t="s">
        <v>121</v>
      </c>
      <c r="AO4" s="45"/>
      <c r="AP4" s="62" t="s">
        <v>122</v>
      </c>
      <c r="AQ4" s="66"/>
      <c r="AR4" s="66"/>
      <c r="AS4" s="66"/>
      <c r="AT4" s="44" t="s">
        <v>123</v>
      </c>
      <c r="AU4" s="45"/>
      <c r="AV4" s="44" t="s">
        <v>34</v>
      </c>
      <c r="AW4" s="45"/>
      <c r="AX4" s="62" t="s">
        <v>122</v>
      </c>
      <c r="AY4" s="66"/>
      <c r="AZ4" s="66"/>
      <c r="BA4" s="66"/>
      <c r="BB4" s="44" t="s">
        <v>123</v>
      </c>
      <c r="BC4" s="45"/>
      <c r="BD4" s="44" t="s">
        <v>34</v>
      </c>
      <c r="BE4" s="45"/>
      <c r="BF4" s="64" t="s">
        <v>124</v>
      </c>
      <c r="BG4" s="64" t="s">
        <v>125</v>
      </c>
      <c r="BH4" s="61" t="s">
        <v>126</v>
      </c>
      <c r="BI4" s="61" t="s">
        <v>115</v>
      </c>
      <c r="BJ4" s="61" t="s">
        <v>126</v>
      </c>
      <c r="BK4" s="61" t="s">
        <v>115</v>
      </c>
      <c r="BL4" s="61" t="s">
        <v>126</v>
      </c>
      <c r="BM4" s="61" t="s">
        <v>115</v>
      </c>
      <c r="BN4" s="48"/>
      <c r="BO4" s="48"/>
      <c r="BP4" s="64" t="s">
        <v>127</v>
      </c>
      <c r="BQ4" s="64" t="s">
        <v>128</v>
      </c>
      <c r="BR4" s="64" t="s">
        <v>129</v>
      </c>
      <c r="BS4" s="64" t="s">
        <v>127</v>
      </c>
      <c r="BT4" s="64" t="s">
        <v>128</v>
      </c>
      <c r="BU4" s="64" t="s">
        <v>129</v>
      </c>
      <c r="BV4" s="60"/>
      <c r="BW4" s="56" t="s">
        <v>130</v>
      </c>
      <c r="BX4" s="57" t="s">
        <v>131</v>
      </c>
      <c r="BY4" s="57" t="s">
        <v>132</v>
      </c>
      <c r="BZ4" s="57" t="s">
        <v>133</v>
      </c>
      <c r="CA4" s="57" t="s">
        <v>134</v>
      </c>
      <c r="CB4" s="57" t="s">
        <v>135</v>
      </c>
      <c r="CC4" s="57" t="s">
        <v>136</v>
      </c>
      <c r="CD4" s="57" t="s">
        <v>137</v>
      </c>
      <c r="CE4" s="57" t="s">
        <v>138</v>
      </c>
      <c r="CF4" s="57" t="s">
        <v>139</v>
      </c>
      <c r="CG4" s="57" t="s">
        <v>140</v>
      </c>
    </row>
    <row r="5" spans="1:85" s="58" customFormat="1" ht="34.5" customHeight="1">
      <c r="A5" s="18"/>
      <c r="B5" s="18"/>
      <c r="C5" s="67"/>
      <c r="D5" s="67"/>
      <c r="E5" s="67"/>
      <c r="F5" s="67"/>
      <c r="G5" s="67"/>
      <c r="H5" s="67"/>
      <c r="I5" s="61"/>
      <c r="J5" s="68"/>
      <c r="K5" s="61"/>
      <c r="L5" s="61"/>
      <c r="M5" s="69"/>
      <c r="N5" s="64" t="s">
        <v>160</v>
      </c>
      <c r="O5" s="64" t="s">
        <v>161</v>
      </c>
      <c r="P5" s="61"/>
      <c r="Q5" s="48"/>
      <c r="R5" s="48"/>
      <c r="S5" s="62" t="s">
        <v>126</v>
      </c>
      <c r="T5" s="65"/>
      <c r="U5" s="63"/>
      <c r="V5" s="64" t="s">
        <v>115</v>
      </c>
      <c r="W5" s="86" t="s">
        <v>126</v>
      </c>
      <c r="X5" s="87"/>
      <c r="Y5" s="88"/>
      <c r="Z5" s="89" t="s">
        <v>115</v>
      </c>
      <c r="AA5" s="78" t="s">
        <v>126</v>
      </c>
      <c r="AB5" s="79"/>
      <c r="AC5" s="79"/>
      <c r="AD5" s="80"/>
      <c r="AE5" s="64" t="s">
        <v>115</v>
      </c>
      <c r="AF5" s="62" t="s">
        <v>126</v>
      </c>
      <c r="AG5" s="65"/>
      <c r="AH5" s="63"/>
      <c r="AI5" s="64" t="s">
        <v>115</v>
      </c>
      <c r="AJ5" s="64" t="s">
        <v>126</v>
      </c>
      <c r="AK5" s="64" t="s">
        <v>115</v>
      </c>
      <c r="AL5" s="64" t="s">
        <v>126</v>
      </c>
      <c r="AM5" s="64" t="s">
        <v>115</v>
      </c>
      <c r="AN5" s="64" t="s">
        <v>126</v>
      </c>
      <c r="AO5" s="64" t="s">
        <v>115</v>
      </c>
      <c r="AP5" s="62" t="s">
        <v>126</v>
      </c>
      <c r="AQ5" s="65"/>
      <c r="AR5" s="63"/>
      <c r="AS5" s="64" t="s">
        <v>115</v>
      </c>
      <c r="AT5" s="64" t="s">
        <v>126</v>
      </c>
      <c r="AU5" s="64" t="s">
        <v>115</v>
      </c>
      <c r="AV5" s="64" t="s">
        <v>126</v>
      </c>
      <c r="AW5" s="64" t="s">
        <v>115</v>
      </c>
      <c r="AX5" s="62" t="s">
        <v>126</v>
      </c>
      <c r="AY5" s="65"/>
      <c r="AZ5" s="63"/>
      <c r="BA5" s="64" t="s">
        <v>115</v>
      </c>
      <c r="BB5" s="64" t="s">
        <v>126</v>
      </c>
      <c r="BC5" s="64" t="s">
        <v>115</v>
      </c>
      <c r="BD5" s="64" t="s">
        <v>126</v>
      </c>
      <c r="BE5" s="64" t="s">
        <v>115</v>
      </c>
      <c r="BF5" s="61"/>
      <c r="BG5" s="61"/>
      <c r="BH5" s="61"/>
      <c r="BI5" s="61"/>
      <c r="BJ5" s="61"/>
      <c r="BK5" s="61"/>
      <c r="BL5" s="61"/>
      <c r="BM5" s="61"/>
      <c r="BN5" s="61"/>
      <c r="BO5" s="61"/>
      <c r="BP5" s="61"/>
      <c r="BQ5" s="61"/>
      <c r="BR5" s="61"/>
      <c r="BS5" s="61"/>
      <c r="BT5" s="61"/>
      <c r="BU5" s="61"/>
      <c r="BV5" s="67"/>
      <c r="BW5" s="57"/>
      <c r="BX5" s="57"/>
      <c r="BY5" s="57"/>
      <c r="BZ5" s="57"/>
      <c r="CA5" s="57"/>
      <c r="CB5" s="57"/>
      <c r="CC5" s="57"/>
      <c r="CD5" s="57"/>
      <c r="CE5" s="57"/>
      <c r="CF5" s="57"/>
      <c r="CG5" s="57"/>
    </row>
    <row r="6" spans="1:85" s="58" customFormat="1" ht="34.5" customHeight="1">
      <c r="A6" s="19"/>
      <c r="B6" s="19"/>
      <c r="C6" s="70"/>
      <c r="D6" s="70"/>
      <c r="E6" s="70"/>
      <c r="F6" s="70"/>
      <c r="G6" s="70"/>
      <c r="H6" s="70"/>
      <c r="I6" s="61"/>
      <c r="J6" s="68"/>
      <c r="K6" s="71"/>
      <c r="L6" s="71"/>
      <c r="M6" s="72"/>
      <c r="N6" s="71"/>
      <c r="O6" s="71"/>
      <c r="P6" s="71"/>
      <c r="Q6" s="71"/>
      <c r="R6" s="71"/>
      <c r="S6" s="73" t="s">
        <v>141</v>
      </c>
      <c r="T6" s="73" t="s">
        <v>160</v>
      </c>
      <c r="U6" s="73" t="s">
        <v>161</v>
      </c>
      <c r="V6" s="71"/>
      <c r="W6" s="90" t="s">
        <v>141</v>
      </c>
      <c r="X6" s="90" t="s">
        <v>160</v>
      </c>
      <c r="Y6" s="90" t="s">
        <v>161</v>
      </c>
      <c r="Z6" s="72"/>
      <c r="AA6" s="81" t="s">
        <v>166</v>
      </c>
      <c r="AB6" s="81" t="s">
        <v>163</v>
      </c>
      <c r="AC6" s="81" t="s">
        <v>164</v>
      </c>
      <c r="AD6" s="81" t="s">
        <v>165</v>
      </c>
      <c r="AE6" s="71"/>
      <c r="AF6" s="73" t="s">
        <v>141</v>
      </c>
      <c r="AG6" s="73" t="s">
        <v>160</v>
      </c>
      <c r="AH6" s="73" t="s">
        <v>161</v>
      </c>
      <c r="AI6" s="71"/>
      <c r="AJ6" s="71"/>
      <c r="AK6" s="71"/>
      <c r="AL6" s="74"/>
      <c r="AM6" s="74"/>
      <c r="AN6" s="74"/>
      <c r="AO6" s="74"/>
      <c r="AP6" s="73" t="s">
        <v>141</v>
      </c>
      <c r="AQ6" s="73" t="s">
        <v>160</v>
      </c>
      <c r="AR6" s="73" t="s">
        <v>161</v>
      </c>
      <c r="AS6" s="71"/>
      <c r="AT6" s="71"/>
      <c r="AU6" s="71"/>
      <c r="AV6" s="71"/>
      <c r="AW6" s="71"/>
      <c r="AX6" s="73" t="s">
        <v>141</v>
      </c>
      <c r="AY6" s="73" t="s">
        <v>160</v>
      </c>
      <c r="AZ6" s="73" t="s">
        <v>161</v>
      </c>
      <c r="BA6" s="71"/>
      <c r="BB6" s="71"/>
      <c r="BC6" s="71"/>
      <c r="BD6" s="71"/>
      <c r="BE6" s="71"/>
      <c r="BF6" s="71"/>
      <c r="BG6" s="71"/>
      <c r="BH6" s="61"/>
      <c r="BI6" s="61"/>
      <c r="BJ6" s="61"/>
      <c r="BK6" s="61"/>
      <c r="BL6" s="61"/>
      <c r="BM6" s="61"/>
      <c r="BN6" s="71"/>
      <c r="BO6" s="71"/>
      <c r="BP6" s="71"/>
      <c r="BQ6" s="71"/>
      <c r="BR6" s="71"/>
      <c r="BS6" s="71"/>
      <c r="BT6" s="71"/>
      <c r="BU6" s="71"/>
      <c r="BV6" s="70"/>
      <c r="BW6" s="57"/>
      <c r="BX6" s="57"/>
      <c r="BY6" s="57"/>
      <c r="BZ6" s="57"/>
      <c r="CA6" s="57"/>
      <c r="CB6" s="57"/>
      <c r="CC6" s="57"/>
      <c r="CD6" s="57"/>
      <c r="CE6" s="57"/>
      <c r="CF6" s="57"/>
      <c r="CG6" s="57"/>
    </row>
    <row r="7" spans="1:85" ht="23.25" customHeight="1">
      <c r="A7" s="20" t="s">
        <v>142</v>
      </c>
      <c r="B7" s="21" t="s">
        <v>195</v>
      </c>
      <c r="C7" s="22" t="s">
        <v>143</v>
      </c>
      <c r="D7" s="22" t="s">
        <v>144</v>
      </c>
      <c r="E7" s="23" t="s">
        <v>145</v>
      </c>
      <c r="F7" s="24" t="s">
        <v>146</v>
      </c>
      <c r="G7" s="25" t="s">
        <v>147</v>
      </c>
      <c r="H7" s="25" t="s">
        <v>148</v>
      </c>
      <c r="I7" s="25" t="s">
        <v>149</v>
      </c>
      <c r="J7" s="26" t="s">
        <v>150</v>
      </c>
      <c r="K7" s="27">
        <v>42278</v>
      </c>
      <c r="L7" s="27">
        <v>42278</v>
      </c>
      <c r="M7" s="28" t="s">
        <v>40</v>
      </c>
      <c r="N7" s="29" t="s">
        <v>180</v>
      </c>
      <c r="O7" s="29" t="s">
        <v>181</v>
      </c>
      <c r="P7" s="29" t="s">
        <v>182</v>
      </c>
      <c r="Q7" s="29" t="s">
        <v>180</v>
      </c>
      <c r="R7" s="107"/>
      <c r="S7" s="30" t="s">
        <v>183</v>
      </c>
      <c r="T7" s="30" t="s">
        <v>183</v>
      </c>
      <c r="U7" s="30" t="s">
        <v>183</v>
      </c>
      <c r="V7" s="30" t="s">
        <v>183</v>
      </c>
      <c r="W7" s="91">
        <v>1000</v>
      </c>
      <c r="X7" s="91">
        <v>1000</v>
      </c>
      <c r="Y7" s="91">
        <v>1000</v>
      </c>
      <c r="Z7" s="91">
        <v>1000</v>
      </c>
      <c r="AA7" s="24" t="s">
        <v>184</v>
      </c>
      <c r="AB7" s="24" t="s">
        <v>185</v>
      </c>
      <c r="AC7" s="24" t="s">
        <v>185</v>
      </c>
      <c r="AD7" s="24" t="s">
        <v>184</v>
      </c>
      <c r="AE7" s="31" t="s">
        <v>186</v>
      </c>
      <c r="AF7" s="31" t="s">
        <v>186</v>
      </c>
      <c r="AG7" s="31" t="s">
        <v>186</v>
      </c>
      <c r="AH7" s="31" t="s">
        <v>186</v>
      </c>
      <c r="AI7" s="31" t="s">
        <v>186</v>
      </c>
      <c r="AJ7" s="30" t="s">
        <v>151</v>
      </c>
      <c r="AK7" s="30" t="s">
        <v>187</v>
      </c>
      <c r="AL7" s="31">
        <v>6000</v>
      </c>
      <c r="AM7" s="31">
        <v>6000</v>
      </c>
      <c r="AN7" s="31">
        <v>6000</v>
      </c>
      <c r="AO7" s="31">
        <v>6000</v>
      </c>
      <c r="AP7" s="93">
        <v>1000</v>
      </c>
      <c r="AQ7" s="31">
        <v>1000</v>
      </c>
      <c r="AR7" s="31">
        <v>1000</v>
      </c>
      <c r="AS7" s="31" t="s">
        <v>186</v>
      </c>
      <c r="AT7" s="31">
        <v>6000</v>
      </c>
      <c r="AU7" s="31">
        <v>6000</v>
      </c>
      <c r="AV7" s="31">
        <v>6000</v>
      </c>
      <c r="AW7" s="31">
        <v>6000</v>
      </c>
      <c r="AX7" s="31" t="s">
        <v>186</v>
      </c>
      <c r="AY7" s="31" t="s">
        <v>186</v>
      </c>
      <c r="AZ7" s="31" t="s">
        <v>186</v>
      </c>
      <c r="BA7" s="31" t="s">
        <v>186</v>
      </c>
      <c r="BB7" s="31" t="s">
        <v>186</v>
      </c>
      <c r="BC7" s="31" t="s">
        <v>186</v>
      </c>
      <c r="BD7" s="31" t="s">
        <v>186</v>
      </c>
      <c r="BE7" s="31" t="s">
        <v>186</v>
      </c>
      <c r="BF7" s="30" t="s">
        <v>186</v>
      </c>
      <c r="BG7" s="30" t="s">
        <v>186</v>
      </c>
      <c r="BH7" s="110" t="s">
        <v>190</v>
      </c>
      <c r="BI7" s="110" t="s">
        <v>190</v>
      </c>
      <c r="BJ7" s="111" t="s">
        <v>190</v>
      </c>
      <c r="BK7" s="111" t="s">
        <v>190</v>
      </c>
      <c r="BL7" s="111" t="s">
        <v>190</v>
      </c>
      <c r="BM7" s="111" t="s">
        <v>190</v>
      </c>
      <c r="BN7" s="107" t="s">
        <v>191</v>
      </c>
      <c r="BO7" s="112" t="s">
        <v>189</v>
      </c>
      <c r="BP7" s="25" t="s">
        <v>152</v>
      </c>
      <c r="BQ7" s="25" t="s">
        <v>153</v>
      </c>
      <c r="BR7" s="25" t="s">
        <v>154</v>
      </c>
      <c r="BS7" s="25" t="s">
        <v>155</v>
      </c>
      <c r="BT7" s="25" t="s">
        <v>156</v>
      </c>
      <c r="BU7" s="25" t="s">
        <v>157</v>
      </c>
      <c r="BV7" s="22" t="s">
        <v>158</v>
      </c>
      <c r="BW7" s="27"/>
      <c r="BX7" s="27"/>
      <c r="BY7" s="27"/>
      <c r="BZ7" s="27"/>
      <c r="CA7" s="27"/>
      <c r="CB7" s="27"/>
      <c r="CC7" s="27"/>
      <c r="CD7" s="27"/>
      <c r="CE7" s="27"/>
      <c r="CF7" s="23"/>
      <c r="CG7" s="23"/>
    </row>
    <row r="8" spans="1:85" ht="19.5" customHeight="1">
      <c r="A8" s="32">
        <v>1</v>
      </c>
      <c r="B8" s="94" t="s">
        <v>195</v>
      </c>
      <c r="C8" s="95"/>
      <c r="D8" s="95"/>
      <c r="E8" s="96"/>
      <c r="F8" s="97"/>
      <c r="G8" s="98"/>
      <c r="H8" s="98"/>
      <c r="I8" s="98"/>
      <c r="J8" s="99"/>
      <c r="K8" s="100"/>
      <c r="L8" s="100"/>
      <c r="M8" s="101"/>
      <c r="N8" s="102"/>
      <c r="O8" s="102"/>
      <c r="P8" s="102"/>
      <c r="Q8" s="102"/>
      <c r="R8" s="102"/>
      <c r="S8" s="103"/>
      <c r="T8" s="103"/>
      <c r="U8" s="103"/>
      <c r="V8" s="103"/>
      <c r="W8" s="104"/>
      <c r="X8" s="104"/>
      <c r="Y8" s="104"/>
      <c r="Z8" s="104"/>
      <c r="AA8" s="97"/>
      <c r="AB8" s="97"/>
      <c r="AC8" s="97"/>
      <c r="AD8" s="97"/>
      <c r="AE8" s="105"/>
      <c r="AF8" s="105"/>
      <c r="AG8" s="105"/>
      <c r="AH8" s="105"/>
      <c r="AI8" s="105"/>
      <c r="AJ8" s="103"/>
      <c r="AK8" s="103"/>
      <c r="AL8" s="105"/>
      <c r="AM8" s="105"/>
      <c r="AN8" s="105"/>
      <c r="AO8" s="105"/>
      <c r="AP8" s="105"/>
      <c r="AQ8" s="105"/>
      <c r="AR8" s="105"/>
      <c r="AS8" s="105"/>
      <c r="AT8" s="105"/>
      <c r="AU8" s="105"/>
      <c r="AV8" s="105"/>
      <c r="AW8" s="105"/>
      <c r="AX8" s="105"/>
      <c r="AY8" s="105"/>
      <c r="AZ8" s="105"/>
      <c r="BA8" s="105"/>
      <c r="BB8" s="105"/>
      <c r="BC8" s="105"/>
      <c r="BD8" s="105"/>
      <c r="BE8" s="105"/>
      <c r="BF8" s="103"/>
      <c r="BG8" s="103"/>
      <c r="BH8" s="108"/>
      <c r="BI8" s="108"/>
      <c r="BJ8" s="103"/>
      <c r="BK8" s="103"/>
      <c r="BL8" s="103"/>
      <c r="BM8" s="103"/>
      <c r="BN8" s="102"/>
      <c r="BO8" s="109"/>
      <c r="BP8" s="98"/>
      <c r="BQ8" s="98"/>
      <c r="BR8" s="98"/>
      <c r="BS8" s="98"/>
      <c r="BT8" s="98"/>
      <c r="BU8" s="98"/>
      <c r="BV8" s="95"/>
      <c r="BW8" s="33"/>
      <c r="BX8" s="33"/>
      <c r="BY8" s="33"/>
      <c r="BZ8" s="33"/>
      <c r="CA8" s="33"/>
      <c r="CB8" s="33"/>
      <c r="CC8" s="33"/>
      <c r="CD8" s="33"/>
      <c r="CE8" s="33"/>
      <c r="CF8" s="34"/>
      <c r="CG8" s="34"/>
    </row>
    <row r="9" spans="1:85" ht="19.5" customHeight="1">
      <c r="A9" s="32">
        <v>2</v>
      </c>
      <c r="B9" s="94" t="s">
        <v>195</v>
      </c>
      <c r="C9" s="95"/>
      <c r="D9" s="95"/>
      <c r="E9" s="96"/>
      <c r="F9" s="97"/>
      <c r="G9" s="98"/>
      <c r="H9" s="98"/>
      <c r="I9" s="98"/>
      <c r="J9" s="99"/>
      <c r="K9" s="100"/>
      <c r="L9" s="100"/>
      <c r="M9" s="101"/>
      <c r="N9" s="102"/>
      <c r="O9" s="102"/>
      <c r="P9" s="102"/>
      <c r="Q9" s="102"/>
      <c r="R9" s="102"/>
      <c r="S9" s="103"/>
      <c r="T9" s="103"/>
      <c r="U9" s="103"/>
      <c r="V9" s="103"/>
      <c r="W9" s="104"/>
      <c r="X9" s="104"/>
      <c r="Y9" s="104"/>
      <c r="Z9" s="104"/>
      <c r="AA9" s="97"/>
      <c r="AB9" s="97"/>
      <c r="AC9" s="97"/>
      <c r="AD9" s="97"/>
      <c r="AE9" s="105"/>
      <c r="AF9" s="105"/>
      <c r="AG9" s="105"/>
      <c r="AH9" s="105"/>
      <c r="AI9" s="105"/>
      <c r="AJ9" s="103"/>
      <c r="AK9" s="103"/>
      <c r="AL9" s="105"/>
      <c r="AM9" s="105"/>
      <c r="AN9" s="105"/>
      <c r="AO9" s="105"/>
      <c r="AP9" s="105"/>
      <c r="AQ9" s="105"/>
      <c r="AR9" s="105"/>
      <c r="AS9" s="105"/>
      <c r="AT9" s="105"/>
      <c r="AU9" s="105"/>
      <c r="AV9" s="105"/>
      <c r="AW9" s="105"/>
      <c r="AX9" s="105"/>
      <c r="AY9" s="105"/>
      <c r="AZ9" s="105"/>
      <c r="BA9" s="105"/>
      <c r="BB9" s="105"/>
      <c r="BC9" s="105"/>
      <c r="BD9" s="105"/>
      <c r="BE9" s="105"/>
      <c r="BF9" s="103"/>
      <c r="BG9" s="103"/>
      <c r="BH9" s="108"/>
      <c r="BI9" s="108"/>
      <c r="BJ9" s="103"/>
      <c r="BK9" s="103"/>
      <c r="BL9" s="103"/>
      <c r="BM9" s="103"/>
      <c r="BN9" s="102"/>
      <c r="BO9" s="109"/>
      <c r="BP9" s="98"/>
      <c r="BQ9" s="98"/>
      <c r="BR9" s="98"/>
      <c r="BS9" s="98"/>
      <c r="BT9" s="98"/>
      <c r="BU9" s="98"/>
      <c r="BV9" s="95"/>
      <c r="BW9" s="33"/>
      <c r="BX9" s="33"/>
      <c r="BY9" s="33"/>
      <c r="BZ9" s="33"/>
      <c r="CA9" s="33"/>
      <c r="CB9" s="33"/>
      <c r="CC9" s="33"/>
      <c r="CD9" s="33"/>
      <c r="CE9" s="33"/>
      <c r="CF9" s="34"/>
      <c r="CG9" s="34"/>
    </row>
    <row r="10" spans="1:85" ht="18.75" customHeight="1">
      <c r="A10" s="32">
        <v>3</v>
      </c>
      <c r="B10" s="94" t="s">
        <v>195</v>
      </c>
      <c r="C10" s="95"/>
      <c r="D10" s="95"/>
      <c r="E10" s="96"/>
      <c r="F10" s="97"/>
      <c r="G10" s="98"/>
      <c r="H10" s="98"/>
      <c r="I10" s="98"/>
      <c r="J10" s="99"/>
      <c r="K10" s="100"/>
      <c r="L10" s="100"/>
      <c r="M10" s="101"/>
      <c r="N10" s="102"/>
      <c r="O10" s="102"/>
      <c r="P10" s="102"/>
      <c r="Q10" s="102"/>
      <c r="R10" s="102"/>
      <c r="S10" s="103"/>
      <c r="T10" s="103"/>
      <c r="U10" s="103"/>
      <c r="V10" s="103"/>
      <c r="W10" s="104"/>
      <c r="X10" s="104"/>
      <c r="Y10" s="104"/>
      <c r="Z10" s="104"/>
      <c r="AA10" s="97"/>
      <c r="AB10" s="97"/>
      <c r="AC10" s="97"/>
      <c r="AD10" s="97"/>
      <c r="AE10" s="105"/>
      <c r="AF10" s="105"/>
      <c r="AG10" s="105"/>
      <c r="AH10" s="105"/>
      <c r="AI10" s="105"/>
      <c r="AJ10" s="103"/>
      <c r="AK10" s="103"/>
      <c r="AL10" s="105"/>
      <c r="AM10" s="105"/>
      <c r="AN10" s="105"/>
      <c r="AO10" s="105"/>
      <c r="AP10" s="105"/>
      <c r="AQ10" s="105"/>
      <c r="AR10" s="105"/>
      <c r="AS10" s="105"/>
      <c r="AT10" s="105"/>
      <c r="AU10" s="105"/>
      <c r="AV10" s="105"/>
      <c r="AW10" s="105"/>
      <c r="AX10" s="105"/>
      <c r="AY10" s="105"/>
      <c r="AZ10" s="105"/>
      <c r="BA10" s="105"/>
      <c r="BB10" s="105"/>
      <c r="BC10" s="105"/>
      <c r="BD10" s="105"/>
      <c r="BE10" s="105"/>
      <c r="BF10" s="103"/>
      <c r="BG10" s="103"/>
      <c r="BH10" s="108"/>
      <c r="BI10" s="108"/>
      <c r="BJ10" s="103"/>
      <c r="BK10" s="103"/>
      <c r="BL10" s="103"/>
      <c r="BM10" s="103"/>
      <c r="BN10" s="102"/>
      <c r="BO10" s="109"/>
      <c r="BP10" s="98"/>
      <c r="BQ10" s="98"/>
      <c r="BR10" s="98"/>
      <c r="BS10" s="98"/>
      <c r="BT10" s="98"/>
      <c r="BU10" s="98"/>
      <c r="BV10" s="95"/>
      <c r="BW10" s="33"/>
      <c r="BX10" s="33"/>
      <c r="BY10" s="33"/>
      <c r="BZ10" s="33"/>
      <c r="CA10" s="33"/>
      <c r="CB10" s="33"/>
      <c r="CC10" s="33"/>
      <c r="CD10" s="33"/>
      <c r="CE10" s="33"/>
      <c r="CF10" s="34"/>
      <c r="CG10" s="34"/>
    </row>
    <row r="11" spans="1:85" ht="18.75" customHeight="1">
      <c r="A11" s="32">
        <v>4</v>
      </c>
      <c r="B11" s="94" t="s">
        <v>195</v>
      </c>
      <c r="C11" s="95"/>
      <c r="D11" s="95"/>
      <c r="E11" s="96"/>
      <c r="F11" s="97"/>
      <c r="G11" s="98"/>
      <c r="H11" s="98"/>
      <c r="I11" s="98"/>
      <c r="J11" s="99"/>
      <c r="K11" s="100"/>
      <c r="L11" s="100"/>
      <c r="M11" s="101"/>
      <c r="N11" s="102"/>
      <c r="O11" s="102"/>
      <c r="P11" s="102"/>
      <c r="Q11" s="102"/>
      <c r="R11" s="102"/>
      <c r="S11" s="103"/>
      <c r="T11" s="103"/>
      <c r="U11" s="103"/>
      <c r="V11" s="103"/>
      <c r="W11" s="104"/>
      <c r="X11" s="104"/>
      <c r="Y11" s="104"/>
      <c r="Z11" s="104"/>
      <c r="AA11" s="97"/>
      <c r="AB11" s="97"/>
      <c r="AC11" s="97"/>
      <c r="AD11" s="97"/>
      <c r="AE11" s="105"/>
      <c r="AF11" s="105"/>
      <c r="AG11" s="105"/>
      <c r="AH11" s="105"/>
      <c r="AI11" s="105"/>
      <c r="AJ11" s="103"/>
      <c r="AK11" s="103"/>
      <c r="AL11" s="105"/>
      <c r="AM11" s="105"/>
      <c r="AN11" s="105"/>
      <c r="AO11" s="105"/>
      <c r="AP11" s="105"/>
      <c r="AQ11" s="105"/>
      <c r="AR11" s="105"/>
      <c r="AS11" s="105"/>
      <c r="AT11" s="105"/>
      <c r="AU11" s="105"/>
      <c r="AV11" s="105"/>
      <c r="AW11" s="105"/>
      <c r="AX11" s="105"/>
      <c r="AY11" s="105"/>
      <c r="AZ11" s="105"/>
      <c r="BA11" s="105"/>
      <c r="BB11" s="105"/>
      <c r="BC11" s="105"/>
      <c r="BD11" s="105"/>
      <c r="BE11" s="105"/>
      <c r="BF11" s="103"/>
      <c r="BG11" s="103"/>
      <c r="BH11" s="108"/>
      <c r="BI11" s="108"/>
      <c r="BJ11" s="103"/>
      <c r="BK11" s="103"/>
      <c r="BL11" s="103"/>
      <c r="BM11" s="103"/>
      <c r="BN11" s="102"/>
      <c r="BO11" s="109"/>
      <c r="BP11" s="98"/>
      <c r="BQ11" s="98"/>
      <c r="BR11" s="98"/>
      <c r="BS11" s="98"/>
      <c r="BT11" s="98"/>
      <c r="BU11" s="98"/>
      <c r="BV11" s="95"/>
      <c r="BW11" s="33"/>
      <c r="BX11" s="33"/>
      <c r="BY11" s="33"/>
      <c r="BZ11" s="33"/>
      <c r="CA11" s="33"/>
      <c r="CB11" s="33"/>
      <c r="CC11" s="33"/>
      <c r="CD11" s="33"/>
      <c r="CE11" s="33"/>
      <c r="CF11" s="34"/>
      <c r="CG11" s="34"/>
    </row>
    <row r="12" spans="1:85" ht="18.75" customHeight="1">
      <c r="A12" s="32">
        <v>5</v>
      </c>
      <c r="B12" s="94" t="s">
        <v>195</v>
      </c>
      <c r="C12" s="95"/>
      <c r="D12" s="95"/>
      <c r="E12" s="96"/>
      <c r="F12" s="97"/>
      <c r="G12" s="98"/>
      <c r="H12" s="98"/>
      <c r="I12" s="98"/>
      <c r="J12" s="99"/>
      <c r="K12" s="100"/>
      <c r="L12" s="100"/>
      <c r="M12" s="101"/>
      <c r="N12" s="102"/>
      <c r="O12" s="102"/>
      <c r="P12" s="102"/>
      <c r="Q12" s="102"/>
      <c r="R12" s="102"/>
      <c r="S12" s="103"/>
      <c r="T12" s="103"/>
      <c r="U12" s="103"/>
      <c r="V12" s="103"/>
      <c r="W12" s="104"/>
      <c r="X12" s="104"/>
      <c r="Y12" s="104"/>
      <c r="Z12" s="104"/>
      <c r="AA12" s="97"/>
      <c r="AB12" s="97"/>
      <c r="AC12" s="97"/>
      <c r="AD12" s="97"/>
      <c r="AE12" s="105"/>
      <c r="AF12" s="105"/>
      <c r="AG12" s="105"/>
      <c r="AH12" s="105"/>
      <c r="AI12" s="105"/>
      <c r="AJ12" s="103"/>
      <c r="AK12" s="103"/>
      <c r="AL12" s="105"/>
      <c r="AM12" s="105"/>
      <c r="AN12" s="105"/>
      <c r="AO12" s="105"/>
      <c r="AP12" s="105"/>
      <c r="AQ12" s="105"/>
      <c r="AR12" s="105"/>
      <c r="AS12" s="105"/>
      <c r="AT12" s="105"/>
      <c r="AU12" s="105"/>
      <c r="AV12" s="105"/>
      <c r="AW12" s="105"/>
      <c r="AX12" s="105"/>
      <c r="AY12" s="105"/>
      <c r="AZ12" s="105"/>
      <c r="BA12" s="105"/>
      <c r="BB12" s="105"/>
      <c r="BC12" s="105"/>
      <c r="BD12" s="105"/>
      <c r="BE12" s="105"/>
      <c r="BF12" s="103"/>
      <c r="BG12" s="103"/>
      <c r="BH12" s="108"/>
      <c r="BI12" s="108"/>
      <c r="BJ12" s="103"/>
      <c r="BK12" s="103"/>
      <c r="BL12" s="103"/>
      <c r="BM12" s="103"/>
      <c r="BN12" s="102"/>
      <c r="BO12" s="109"/>
      <c r="BP12" s="98"/>
      <c r="BQ12" s="98"/>
      <c r="BR12" s="98"/>
      <c r="BS12" s="98"/>
      <c r="BT12" s="98"/>
      <c r="BU12" s="98"/>
      <c r="BV12" s="95"/>
      <c r="BW12" s="33"/>
      <c r="BX12" s="33"/>
      <c r="BY12" s="33"/>
      <c r="BZ12" s="33"/>
      <c r="CA12" s="33"/>
      <c r="CB12" s="33"/>
      <c r="CC12" s="33"/>
      <c r="CD12" s="33"/>
      <c r="CE12" s="33"/>
      <c r="CF12" s="34"/>
      <c r="CG12" s="34"/>
    </row>
    <row r="13" spans="1:85" ht="18.75" customHeight="1">
      <c r="A13" s="32">
        <v>6</v>
      </c>
      <c r="B13" s="94" t="s">
        <v>195</v>
      </c>
      <c r="C13" s="95"/>
      <c r="D13" s="95"/>
      <c r="E13" s="96"/>
      <c r="F13" s="97"/>
      <c r="G13" s="98"/>
      <c r="H13" s="98"/>
      <c r="I13" s="98"/>
      <c r="J13" s="99"/>
      <c r="K13" s="100"/>
      <c r="L13" s="100"/>
      <c r="M13" s="101"/>
      <c r="N13" s="102"/>
      <c r="O13" s="102"/>
      <c r="P13" s="102"/>
      <c r="Q13" s="102"/>
      <c r="R13" s="102"/>
      <c r="S13" s="103"/>
      <c r="T13" s="103"/>
      <c r="U13" s="103"/>
      <c r="V13" s="103"/>
      <c r="W13" s="104"/>
      <c r="X13" s="104"/>
      <c r="Y13" s="104"/>
      <c r="Z13" s="104"/>
      <c r="AA13" s="97"/>
      <c r="AB13" s="97"/>
      <c r="AC13" s="97"/>
      <c r="AD13" s="97"/>
      <c r="AE13" s="105"/>
      <c r="AF13" s="105"/>
      <c r="AG13" s="105"/>
      <c r="AH13" s="105"/>
      <c r="AI13" s="105"/>
      <c r="AJ13" s="103"/>
      <c r="AK13" s="103"/>
      <c r="AL13" s="105"/>
      <c r="AM13" s="105"/>
      <c r="AN13" s="105"/>
      <c r="AO13" s="105"/>
      <c r="AP13" s="105"/>
      <c r="AQ13" s="105"/>
      <c r="AR13" s="105"/>
      <c r="AS13" s="105"/>
      <c r="AT13" s="105"/>
      <c r="AU13" s="105"/>
      <c r="AV13" s="105"/>
      <c r="AW13" s="105"/>
      <c r="AX13" s="105"/>
      <c r="AY13" s="105"/>
      <c r="AZ13" s="105"/>
      <c r="BA13" s="105"/>
      <c r="BB13" s="105"/>
      <c r="BC13" s="105"/>
      <c r="BD13" s="105"/>
      <c r="BE13" s="105"/>
      <c r="BF13" s="103"/>
      <c r="BG13" s="103"/>
      <c r="BH13" s="108"/>
      <c r="BI13" s="108"/>
      <c r="BJ13" s="103"/>
      <c r="BK13" s="103"/>
      <c r="BL13" s="103"/>
      <c r="BM13" s="103"/>
      <c r="BN13" s="102"/>
      <c r="BO13" s="109"/>
      <c r="BP13" s="98"/>
      <c r="BQ13" s="98"/>
      <c r="BR13" s="98"/>
      <c r="BS13" s="98"/>
      <c r="BT13" s="98"/>
      <c r="BU13" s="98"/>
      <c r="BV13" s="95"/>
      <c r="BW13" s="33"/>
      <c r="BX13" s="33"/>
      <c r="BY13" s="33"/>
      <c r="BZ13" s="33"/>
      <c r="CA13" s="33"/>
      <c r="CB13" s="33"/>
      <c r="CC13" s="33"/>
      <c r="CD13" s="33"/>
      <c r="CE13" s="33"/>
      <c r="CF13" s="34"/>
      <c r="CG13" s="34"/>
    </row>
    <row r="14" spans="1:85" ht="18.75" customHeight="1">
      <c r="A14" s="32">
        <v>7</v>
      </c>
      <c r="B14" s="94" t="s">
        <v>195</v>
      </c>
      <c r="C14" s="95"/>
      <c r="D14" s="95"/>
      <c r="E14" s="96"/>
      <c r="F14" s="97"/>
      <c r="G14" s="98"/>
      <c r="H14" s="98"/>
      <c r="I14" s="98"/>
      <c r="J14" s="99"/>
      <c r="K14" s="100"/>
      <c r="L14" s="100"/>
      <c r="M14" s="101"/>
      <c r="N14" s="102"/>
      <c r="O14" s="102"/>
      <c r="P14" s="102"/>
      <c r="Q14" s="102"/>
      <c r="R14" s="102"/>
      <c r="S14" s="103"/>
      <c r="T14" s="103"/>
      <c r="U14" s="103"/>
      <c r="V14" s="103"/>
      <c r="W14" s="104"/>
      <c r="X14" s="104"/>
      <c r="Y14" s="104"/>
      <c r="Z14" s="104"/>
      <c r="AA14" s="97"/>
      <c r="AB14" s="97"/>
      <c r="AC14" s="97"/>
      <c r="AD14" s="97"/>
      <c r="AE14" s="105"/>
      <c r="AF14" s="105"/>
      <c r="AG14" s="105"/>
      <c r="AH14" s="105"/>
      <c r="AI14" s="105"/>
      <c r="AJ14" s="103"/>
      <c r="AK14" s="103"/>
      <c r="AL14" s="105"/>
      <c r="AM14" s="105"/>
      <c r="AN14" s="105"/>
      <c r="AO14" s="105"/>
      <c r="AP14" s="105"/>
      <c r="AQ14" s="105"/>
      <c r="AR14" s="105"/>
      <c r="AS14" s="105"/>
      <c r="AT14" s="105"/>
      <c r="AU14" s="105"/>
      <c r="AV14" s="105"/>
      <c r="AW14" s="105"/>
      <c r="AX14" s="105"/>
      <c r="AY14" s="105"/>
      <c r="AZ14" s="105"/>
      <c r="BA14" s="105"/>
      <c r="BB14" s="105"/>
      <c r="BC14" s="105"/>
      <c r="BD14" s="105"/>
      <c r="BE14" s="105"/>
      <c r="BF14" s="103"/>
      <c r="BG14" s="103"/>
      <c r="BH14" s="108"/>
      <c r="BI14" s="108"/>
      <c r="BJ14" s="103"/>
      <c r="BK14" s="103"/>
      <c r="BL14" s="103"/>
      <c r="BM14" s="103"/>
      <c r="BN14" s="102"/>
      <c r="BO14" s="109"/>
      <c r="BP14" s="98"/>
      <c r="BQ14" s="98"/>
      <c r="BR14" s="98"/>
      <c r="BS14" s="98"/>
      <c r="BT14" s="98"/>
      <c r="BU14" s="98"/>
      <c r="BV14" s="95"/>
      <c r="BW14" s="33"/>
      <c r="BX14" s="33"/>
      <c r="BY14" s="33"/>
      <c r="BZ14" s="33"/>
      <c r="CA14" s="33"/>
      <c r="CB14" s="33"/>
      <c r="CC14" s="33"/>
      <c r="CD14" s="33"/>
      <c r="CE14" s="33"/>
      <c r="CF14" s="34"/>
      <c r="CG14" s="34"/>
    </row>
    <row r="15" spans="1:85" ht="18.75" customHeight="1">
      <c r="A15" s="32">
        <v>8</v>
      </c>
      <c r="B15" s="94" t="s">
        <v>195</v>
      </c>
      <c r="C15" s="95"/>
      <c r="D15" s="95"/>
      <c r="E15" s="96"/>
      <c r="F15" s="97"/>
      <c r="G15" s="98"/>
      <c r="H15" s="98"/>
      <c r="I15" s="98"/>
      <c r="J15" s="99"/>
      <c r="K15" s="100"/>
      <c r="L15" s="100"/>
      <c r="M15" s="101"/>
      <c r="N15" s="102"/>
      <c r="O15" s="102"/>
      <c r="P15" s="102"/>
      <c r="Q15" s="102"/>
      <c r="R15" s="102"/>
      <c r="S15" s="103"/>
      <c r="T15" s="103"/>
      <c r="U15" s="103"/>
      <c r="V15" s="103"/>
      <c r="W15" s="104"/>
      <c r="X15" s="104"/>
      <c r="Y15" s="104"/>
      <c r="Z15" s="104"/>
      <c r="AA15" s="97"/>
      <c r="AB15" s="97"/>
      <c r="AC15" s="97"/>
      <c r="AD15" s="97"/>
      <c r="AE15" s="105"/>
      <c r="AF15" s="105"/>
      <c r="AG15" s="105"/>
      <c r="AH15" s="105"/>
      <c r="AI15" s="105"/>
      <c r="AJ15" s="103"/>
      <c r="AK15" s="103"/>
      <c r="AL15" s="105"/>
      <c r="AM15" s="105"/>
      <c r="AN15" s="105"/>
      <c r="AO15" s="105"/>
      <c r="AP15" s="105"/>
      <c r="AQ15" s="105"/>
      <c r="AR15" s="105"/>
      <c r="AS15" s="105"/>
      <c r="AT15" s="105"/>
      <c r="AU15" s="105"/>
      <c r="AV15" s="105"/>
      <c r="AW15" s="105"/>
      <c r="AX15" s="105"/>
      <c r="AY15" s="105"/>
      <c r="AZ15" s="105"/>
      <c r="BA15" s="105"/>
      <c r="BB15" s="105"/>
      <c r="BC15" s="105"/>
      <c r="BD15" s="105"/>
      <c r="BE15" s="105"/>
      <c r="BF15" s="103"/>
      <c r="BG15" s="103"/>
      <c r="BH15" s="108"/>
      <c r="BI15" s="108"/>
      <c r="BJ15" s="103"/>
      <c r="BK15" s="103"/>
      <c r="BL15" s="103"/>
      <c r="BM15" s="103"/>
      <c r="BN15" s="102"/>
      <c r="BO15" s="109"/>
      <c r="BP15" s="98"/>
      <c r="BQ15" s="98"/>
      <c r="BR15" s="98"/>
      <c r="BS15" s="98"/>
      <c r="BT15" s="98"/>
      <c r="BU15" s="98"/>
      <c r="BV15" s="95"/>
      <c r="BW15" s="33"/>
      <c r="BX15" s="33"/>
      <c r="BY15" s="33"/>
      <c r="BZ15" s="33"/>
      <c r="CA15" s="33"/>
      <c r="CB15" s="33"/>
      <c r="CC15" s="33"/>
      <c r="CD15" s="33"/>
      <c r="CE15" s="33"/>
      <c r="CF15" s="34"/>
      <c r="CG15" s="34"/>
    </row>
    <row r="16" spans="1:85" ht="18.75" customHeight="1">
      <c r="A16" s="32">
        <v>9</v>
      </c>
      <c r="B16" s="94" t="s">
        <v>195</v>
      </c>
      <c r="C16" s="95"/>
      <c r="D16" s="95"/>
      <c r="E16" s="96"/>
      <c r="F16" s="97"/>
      <c r="G16" s="98"/>
      <c r="H16" s="98"/>
      <c r="I16" s="98"/>
      <c r="J16" s="99"/>
      <c r="K16" s="100"/>
      <c r="L16" s="100"/>
      <c r="M16" s="101"/>
      <c r="N16" s="102"/>
      <c r="O16" s="102"/>
      <c r="P16" s="102"/>
      <c r="Q16" s="102"/>
      <c r="R16" s="102"/>
      <c r="S16" s="103"/>
      <c r="T16" s="103"/>
      <c r="U16" s="103"/>
      <c r="V16" s="103"/>
      <c r="W16" s="104"/>
      <c r="X16" s="104"/>
      <c r="Y16" s="104"/>
      <c r="Z16" s="104"/>
      <c r="AA16" s="97"/>
      <c r="AB16" s="97"/>
      <c r="AC16" s="97"/>
      <c r="AD16" s="97"/>
      <c r="AE16" s="105"/>
      <c r="AF16" s="105"/>
      <c r="AG16" s="105"/>
      <c r="AH16" s="105"/>
      <c r="AI16" s="105"/>
      <c r="AJ16" s="103"/>
      <c r="AK16" s="103"/>
      <c r="AL16" s="105"/>
      <c r="AM16" s="105"/>
      <c r="AN16" s="105"/>
      <c r="AO16" s="105"/>
      <c r="AP16" s="105"/>
      <c r="AQ16" s="105"/>
      <c r="AR16" s="105"/>
      <c r="AS16" s="105"/>
      <c r="AT16" s="105"/>
      <c r="AU16" s="105"/>
      <c r="AV16" s="105"/>
      <c r="AW16" s="105"/>
      <c r="AX16" s="105"/>
      <c r="AY16" s="105"/>
      <c r="AZ16" s="105"/>
      <c r="BA16" s="105"/>
      <c r="BB16" s="105"/>
      <c r="BC16" s="105"/>
      <c r="BD16" s="105"/>
      <c r="BE16" s="105"/>
      <c r="BF16" s="103"/>
      <c r="BG16" s="103"/>
      <c r="BH16" s="108"/>
      <c r="BI16" s="108"/>
      <c r="BJ16" s="103"/>
      <c r="BK16" s="103"/>
      <c r="BL16" s="103"/>
      <c r="BM16" s="103"/>
      <c r="BN16" s="102"/>
      <c r="BO16" s="109"/>
      <c r="BP16" s="98"/>
      <c r="BQ16" s="98"/>
      <c r="BR16" s="98"/>
      <c r="BS16" s="98"/>
      <c r="BT16" s="98"/>
      <c r="BU16" s="98"/>
      <c r="BV16" s="95"/>
      <c r="BW16" s="33"/>
      <c r="BX16" s="33"/>
      <c r="BY16" s="33"/>
      <c r="BZ16" s="33"/>
      <c r="CA16" s="33"/>
      <c r="CB16" s="33"/>
      <c r="CC16" s="33"/>
      <c r="CD16" s="33"/>
      <c r="CE16" s="33"/>
      <c r="CF16" s="34"/>
      <c r="CG16" s="34"/>
    </row>
    <row r="17" spans="1:85" ht="18.75" customHeight="1">
      <c r="A17" s="32">
        <v>10</v>
      </c>
      <c r="B17" s="94" t="s">
        <v>195</v>
      </c>
      <c r="C17" s="95"/>
      <c r="D17" s="95"/>
      <c r="E17" s="96"/>
      <c r="F17" s="97"/>
      <c r="G17" s="98"/>
      <c r="H17" s="98"/>
      <c r="I17" s="98"/>
      <c r="J17" s="99"/>
      <c r="K17" s="100"/>
      <c r="L17" s="100"/>
      <c r="M17" s="101"/>
      <c r="N17" s="102"/>
      <c r="O17" s="102"/>
      <c r="P17" s="102"/>
      <c r="Q17" s="102"/>
      <c r="R17" s="102"/>
      <c r="S17" s="103"/>
      <c r="T17" s="103"/>
      <c r="U17" s="103"/>
      <c r="V17" s="103"/>
      <c r="W17" s="104"/>
      <c r="X17" s="104"/>
      <c r="Y17" s="104"/>
      <c r="Z17" s="104"/>
      <c r="AA17" s="97"/>
      <c r="AB17" s="97"/>
      <c r="AC17" s="97"/>
      <c r="AD17" s="97"/>
      <c r="AE17" s="105"/>
      <c r="AF17" s="105"/>
      <c r="AG17" s="105"/>
      <c r="AH17" s="105"/>
      <c r="AI17" s="105"/>
      <c r="AJ17" s="103"/>
      <c r="AK17" s="103"/>
      <c r="AL17" s="105"/>
      <c r="AM17" s="105"/>
      <c r="AN17" s="105"/>
      <c r="AO17" s="105"/>
      <c r="AP17" s="105"/>
      <c r="AQ17" s="105"/>
      <c r="AR17" s="105"/>
      <c r="AS17" s="105"/>
      <c r="AT17" s="105"/>
      <c r="AU17" s="105"/>
      <c r="AV17" s="105"/>
      <c r="AW17" s="105"/>
      <c r="AX17" s="105"/>
      <c r="AY17" s="105"/>
      <c r="AZ17" s="105"/>
      <c r="BA17" s="105"/>
      <c r="BB17" s="105"/>
      <c r="BC17" s="105"/>
      <c r="BD17" s="105"/>
      <c r="BE17" s="105"/>
      <c r="BF17" s="103"/>
      <c r="BG17" s="103"/>
      <c r="BH17" s="108"/>
      <c r="BI17" s="108"/>
      <c r="BJ17" s="103"/>
      <c r="BK17" s="103"/>
      <c r="BL17" s="103"/>
      <c r="BM17" s="103"/>
      <c r="BN17" s="102"/>
      <c r="BO17" s="109"/>
      <c r="BP17" s="98"/>
      <c r="BQ17" s="98"/>
      <c r="BR17" s="98"/>
      <c r="BS17" s="98"/>
      <c r="BT17" s="98"/>
      <c r="BU17" s="98"/>
      <c r="BV17" s="95"/>
      <c r="BW17" s="33"/>
      <c r="BX17" s="33"/>
      <c r="BY17" s="33"/>
      <c r="BZ17" s="33"/>
      <c r="CA17" s="33"/>
      <c r="CB17" s="33"/>
      <c r="CC17" s="33"/>
      <c r="CD17" s="33"/>
      <c r="CE17" s="33"/>
      <c r="CF17" s="34"/>
      <c r="CG17" s="34"/>
    </row>
    <row r="18" spans="1:85" ht="18.75" customHeight="1">
      <c r="A18" s="32">
        <v>11</v>
      </c>
      <c r="B18" s="94" t="s">
        <v>195</v>
      </c>
      <c r="C18" s="95"/>
      <c r="D18" s="95"/>
      <c r="E18" s="96"/>
      <c r="F18" s="97"/>
      <c r="G18" s="98"/>
      <c r="H18" s="98"/>
      <c r="I18" s="98"/>
      <c r="J18" s="99"/>
      <c r="K18" s="100"/>
      <c r="L18" s="100"/>
      <c r="M18" s="101"/>
      <c r="N18" s="102"/>
      <c r="O18" s="102"/>
      <c r="P18" s="102"/>
      <c r="Q18" s="102"/>
      <c r="R18" s="102"/>
      <c r="S18" s="103"/>
      <c r="T18" s="103"/>
      <c r="U18" s="103"/>
      <c r="V18" s="103"/>
      <c r="W18" s="104"/>
      <c r="X18" s="104"/>
      <c r="Y18" s="104"/>
      <c r="Z18" s="104"/>
      <c r="AA18" s="97"/>
      <c r="AB18" s="97"/>
      <c r="AC18" s="97"/>
      <c r="AD18" s="97"/>
      <c r="AE18" s="105"/>
      <c r="AF18" s="105"/>
      <c r="AG18" s="105"/>
      <c r="AH18" s="105"/>
      <c r="AI18" s="105"/>
      <c r="AJ18" s="103"/>
      <c r="AK18" s="103"/>
      <c r="AL18" s="105"/>
      <c r="AM18" s="105"/>
      <c r="AN18" s="105"/>
      <c r="AO18" s="105"/>
      <c r="AP18" s="105"/>
      <c r="AQ18" s="105"/>
      <c r="AR18" s="105"/>
      <c r="AS18" s="105"/>
      <c r="AT18" s="105"/>
      <c r="AU18" s="105"/>
      <c r="AV18" s="105"/>
      <c r="AW18" s="105"/>
      <c r="AX18" s="105"/>
      <c r="AY18" s="105"/>
      <c r="AZ18" s="105"/>
      <c r="BA18" s="105"/>
      <c r="BB18" s="105"/>
      <c r="BC18" s="105"/>
      <c r="BD18" s="105"/>
      <c r="BE18" s="105"/>
      <c r="BF18" s="103"/>
      <c r="BG18" s="103"/>
      <c r="BH18" s="108"/>
      <c r="BI18" s="108"/>
      <c r="BJ18" s="103"/>
      <c r="BK18" s="103"/>
      <c r="BL18" s="103"/>
      <c r="BM18" s="103"/>
      <c r="BN18" s="102"/>
      <c r="BO18" s="109"/>
      <c r="BP18" s="98"/>
      <c r="BQ18" s="98"/>
      <c r="BR18" s="98"/>
      <c r="BS18" s="98"/>
      <c r="BT18" s="98"/>
      <c r="BU18" s="98"/>
      <c r="BV18" s="95"/>
      <c r="BW18" s="33"/>
      <c r="BX18" s="33"/>
      <c r="BY18" s="33"/>
      <c r="BZ18" s="33"/>
      <c r="CA18" s="33"/>
      <c r="CB18" s="33"/>
      <c r="CC18" s="33"/>
      <c r="CD18" s="33"/>
      <c r="CE18" s="33"/>
      <c r="CF18" s="34"/>
      <c r="CG18" s="34"/>
    </row>
    <row r="19" spans="1:85" ht="18.75" customHeight="1">
      <c r="A19" s="32">
        <v>12</v>
      </c>
      <c r="B19" s="94" t="s">
        <v>195</v>
      </c>
      <c r="C19" s="95"/>
      <c r="D19" s="95"/>
      <c r="E19" s="96"/>
      <c r="F19" s="97"/>
      <c r="G19" s="98"/>
      <c r="H19" s="98"/>
      <c r="I19" s="98"/>
      <c r="J19" s="99"/>
      <c r="K19" s="100"/>
      <c r="L19" s="100"/>
      <c r="M19" s="101"/>
      <c r="N19" s="102"/>
      <c r="O19" s="102"/>
      <c r="P19" s="102"/>
      <c r="Q19" s="102"/>
      <c r="R19" s="102"/>
      <c r="S19" s="103"/>
      <c r="T19" s="103"/>
      <c r="U19" s="103"/>
      <c r="V19" s="103"/>
      <c r="W19" s="104"/>
      <c r="X19" s="104"/>
      <c r="Y19" s="104"/>
      <c r="Z19" s="104"/>
      <c r="AA19" s="97"/>
      <c r="AB19" s="97"/>
      <c r="AC19" s="97"/>
      <c r="AD19" s="97"/>
      <c r="AE19" s="105"/>
      <c r="AF19" s="105"/>
      <c r="AG19" s="105"/>
      <c r="AH19" s="105"/>
      <c r="AI19" s="105"/>
      <c r="AJ19" s="103"/>
      <c r="AK19" s="103"/>
      <c r="AL19" s="105"/>
      <c r="AM19" s="105"/>
      <c r="AN19" s="105"/>
      <c r="AO19" s="105"/>
      <c r="AP19" s="105"/>
      <c r="AQ19" s="105"/>
      <c r="AR19" s="105"/>
      <c r="AS19" s="105"/>
      <c r="AT19" s="105"/>
      <c r="AU19" s="105"/>
      <c r="AV19" s="105"/>
      <c r="AW19" s="105"/>
      <c r="AX19" s="105"/>
      <c r="AY19" s="105"/>
      <c r="AZ19" s="105"/>
      <c r="BA19" s="105"/>
      <c r="BB19" s="105"/>
      <c r="BC19" s="105"/>
      <c r="BD19" s="105"/>
      <c r="BE19" s="105"/>
      <c r="BF19" s="103"/>
      <c r="BG19" s="103"/>
      <c r="BH19" s="108"/>
      <c r="BI19" s="108"/>
      <c r="BJ19" s="103"/>
      <c r="BK19" s="103"/>
      <c r="BL19" s="103"/>
      <c r="BM19" s="103"/>
      <c r="BN19" s="102"/>
      <c r="BO19" s="109"/>
      <c r="BP19" s="98"/>
      <c r="BQ19" s="98"/>
      <c r="BR19" s="98"/>
      <c r="BS19" s="98"/>
      <c r="BT19" s="98"/>
      <c r="BU19" s="98"/>
      <c r="BV19" s="95"/>
      <c r="BW19" s="33"/>
      <c r="BX19" s="33"/>
      <c r="BY19" s="33"/>
      <c r="BZ19" s="33"/>
      <c r="CA19" s="33"/>
      <c r="CB19" s="33"/>
      <c r="CC19" s="33"/>
      <c r="CD19" s="33"/>
      <c r="CE19" s="33"/>
      <c r="CF19" s="34"/>
      <c r="CG19" s="34"/>
    </row>
    <row r="20" spans="1:85" ht="18.75" customHeight="1">
      <c r="A20" s="32">
        <v>13</v>
      </c>
      <c r="B20" s="94" t="s">
        <v>195</v>
      </c>
      <c r="C20" s="95"/>
      <c r="D20" s="95"/>
      <c r="E20" s="96"/>
      <c r="F20" s="97"/>
      <c r="G20" s="98"/>
      <c r="H20" s="98"/>
      <c r="I20" s="98"/>
      <c r="J20" s="99"/>
      <c r="K20" s="100"/>
      <c r="L20" s="100"/>
      <c r="M20" s="101"/>
      <c r="N20" s="102"/>
      <c r="O20" s="102"/>
      <c r="P20" s="102"/>
      <c r="Q20" s="102"/>
      <c r="R20" s="102"/>
      <c r="S20" s="103"/>
      <c r="T20" s="103"/>
      <c r="U20" s="103"/>
      <c r="V20" s="103"/>
      <c r="W20" s="104"/>
      <c r="X20" s="104"/>
      <c r="Y20" s="104"/>
      <c r="Z20" s="104"/>
      <c r="AA20" s="97"/>
      <c r="AB20" s="97"/>
      <c r="AC20" s="97"/>
      <c r="AD20" s="97"/>
      <c r="AE20" s="105"/>
      <c r="AF20" s="105"/>
      <c r="AG20" s="105"/>
      <c r="AH20" s="105"/>
      <c r="AI20" s="105"/>
      <c r="AJ20" s="103"/>
      <c r="AK20" s="103"/>
      <c r="AL20" s="105"/>
      <c r="AM20" s="105"/>
      <c r="AN20" s="105"/>
      <c r="AO20" s="105"/>
      <c r="AP20" s="105"/>
      <c r="AQ20" s="105"/>
      <c r="AR20" s="105"/>
      <c r="AS20" s="105"/>
      <c r="AT20" s="105"/>
      <c r="AU20" s="105"/>
      <c r="AV20" s="105"/>
      <c r="AW20" s="105"/>
      <c r="AX20" s="105"/>
      <c r="AY20" s="105"/>
      <c r="AZ20" s="105"/>
      <c r="BA20" s="105"/>
      <c r="BB20" s="105"/>
      <c r="BC20" s="105"/>
      <c r="BD20" s="105"/>
      <c r="BE20" s="105"/>
      <c r="BF20" s="103"/>
      <c r="BG20" s="103"/>
      <c r="BH20" s="108"/>
      <c r="BI20" s="108"/>
      <c r="BJ20" s="103"/>
      <c r="BK20" s="103"/>
      <c r="BL20" s="103"/>
      <c r="BM20" s="103"/>
      <c r="BN20" s="102"/>
      <c r="BO20" s="109"/>
      <c r="BP20" s="98"/>
      <c r="BQ20" s="98"/>
      <c r="BR20" s="98"/>
      <c r="BS20" s="98"/>
      <c r="BT20" s="98"/>
      <c r="BU20" s="98"/>
      <c r="BV20" s="95"/>
      <c r="BW20" s="33"/>
      <c r="BX20" s="33"/>
      <c r="BY20" s="33"/>
      <c r="BZ20" s="33"/>
      <c r="CA20" s="33"/>
      <c r="CB20" s="33"/>
      <c r="CC20" s="33"/>
      <c r="CD20" s="33"/>
      <c r="CE20" s="33"/>
      <c r="CF20" s="34"/>
      <c r="CG20" s="34"/>
    </row>
    <row r="21" spans="1:85" ht="18.75" customHeight="1">
      <c r="A21" s="32">
        <v>14</v>
      </c>
      <c r="B21" s="94" t="s">
        <v>195</v>
      </c>
      <c r="C21" s="95"/>
      <c r="D21" s="95"/>
      <c r="E21" s="96"/>
      <c r="F21" s="97"/>
      <c r="G21" s="98"/>
      <c r="H21" s="98"/>
      <c r="I21" s="98"/>
      <c r="J21" s="99"/>
      <c r="K21" s="100"/>
      <c r="L21" s="100"/>
      <c r="M21" s="101"/>
      <c r="N21" s="102"/>
      <c r="O21" s="102"/>
      <c r="P21" s="102"/>
      <c r="Q21" s="102"/>
      <c r="R21" s="102"/>
      <c r="S21" s="103"/>
      <c r="T21" s="103"/>
      <c r="U21" s="103"/>
      <c r="V21" s="103"/>
      <c r="W21" s="104"/>
      <c r="X21" s="104"/>
      <c r="Y21" s="104"/>
      <c r="Z21" s="104"/>
      <c r="AA21" s="97"/>
      <c r="AB21" s="97"/>
      <c r="AC21" s="97"/>
      <c r="AD21" s="97"/>
      <c r="AE21" s="105"/>
      <c r="AF21" s="105"/>
      <c r="AG21" s="105"/>
      <c r="AH21" s="105"/>
      <c r="AI21" s="105"/>
      <c r="AJ21" s="103"/>
      <c r="AK21" s="103"/>
      <c r="AL21" s="105"/>
      <c r="AM21" s="105"/>
      <c r="AN21" s="105"/>
      <c r="AO21" s="105"/>
      <c r="AP21" s="105"/>
      <c r="AQ21" s="105"/>
      <c r="AR21" s="105"/>
      <c r="AS21" s="105"/>
      <c r="AT21" s="105"/>
      <c r="AU21" s="105"/>
      <c r="AV21" s="105"/>
      <c r="AW21" s="105"/>
      <c r="AX21" s="105"/>
      <c r="AY21" s="105"/>
      <c r="AZ21" s="105"/>
      <c r="BA21" s="105"/>
      <c r="BB21" s="105"/>
      <c r="BC21" s="105"/>
      <c r="BD21" s="105"/>
      <c r="BE21" s="105"/>
      <c r="BF21" s="103"/>
      <c r="BG21" s="103"/>
      <c r="BH21" s="108"/>
      <c r="BI21" s="108"/>
      <c r="BJ21" s="103"/>
      <c r="BK21" s="103"/>
      <c r="BL21" s="103"/>
      <c r="BM21" s="103"/>
      <c r="BN21" s="102"/>
      <c r="BO21" s="109"/>
      <c r="BP21" s="98"/>
      <c r="BQ21" s="98"/>
      <c r="BR21" s="98"/>
      <c r="BS21" s="98"/>
      <c r="BT21" s="98"/>
      <c r="BU21" s="98"/>
      <c r="BV21" s="95"/>
      <c r="BW21" s="33"/>
      <c r="BX21" s="33"/>
      <c r="BY21" s="33"/>
      <c r="BZ21" s="33"/>
      <c r="CA21" s="33"/>
      <c r="CB21" s="33"/>
      <c r="CC21" s="33"/>
      <c r="CD21" s="33"/>
      <c r="CE21" s="33"/>
      <c r="CF21" s="34"/>
      <c r="CG21" s="34"/>
    </row>
    <row r="22" spans="1:85" ht="18.75" customHeight="1">
      <c r="A22" s="32">
        <v>15</v>
      </c>
      <c r="B22" s="94" t="s">
        <v>195</v>
      </c>
      <c r="C22" s="95"/>
      <c r="D22" s="95"/>
      <c r="E22" s="96"/>
      <c r="F22" s="97"/>
      <c r="G22" s="98"/>
      <c r="H22" s="98"/>
      <c r="I22" s="98"/>
      <c r="J22" s="99"/>
      <c r="K22" s="100"/>
      <c r="L22" s="100"/>
      <c r="M22" s="101"/>
      <c r="N22" s="102"/>
      <c r="O22" s="102"/>
      <c r="P22" s="102"/>
      <c r="Q22" s="102"/>
      <c r="R22" s="102"/>
      <c r="S22" s="103"/>
      <c r="T22" s="103"/>
      <c r="U22" s="103"/>
      <c r="V22" s="103"/>
      <c r="W22" s="104"/>
      <c r="X22" s="104"/>
      <c r="Y22" s="104"/>
      <c r="Z22" s="104"/>
      <c r="AA22" s="97"/>
      <c r="AB22" s="97"/>
      <c r="AC22" s="97"/>
      <c r="AD22" s="97"/>
      <c r="AE22" s="105"/>
      <c r="AF22" s="105"/>
      <c r="AG22" s="105"/>
      <c r="AH22" s="105"/>
      <c r="AI22" s="105"/>
      <c r="AJ22" s="103"/>
      <c r="AK22" s="103"/>
      <c r="AL22" s="105"/>
      <c r="AM22" s="105"/>
      <c r="AN22" s="105"/>
      <c r="AO22" s="105"/>
      <c r="AP22" s="105"/>
      <c r="AQ22" s="105"/>
      <c r="AR22" s="105"/>
      <c r="AS22" s="105"/>
      <c r="AT22" s="105"/>
      <c r="AU22" s="105"/>
      <c r="AV22" s="105"/>
      <c r="AW22" s="105"/>
      <c r="AX22" s="105"/>
      <c r="AY22" s="105"/>
      <c r="AZ22" s="105"/>
      <c r="BA22" s="105"/>
      <c r="BB22" s="105"/>
      <c r="BC22" s="105"/>
      <c r="BD22" s="105"/>
      <c r="BE22" s="105"/>
      <c r="BF22" s="103"/>
      <c r="BG22" s="103"/>
      <c r="BH22" s="108"/>
      <c r="BI22" s="108"/>
      <c r="BJ22" s="103"/>
      <c r="BK22" s="103"/>
      <c r="BL22" s="103"/>
      <c r="BM22" s="103"/>
      <c r="BN22" s="102"/>
      <c r="BO22" s="109"/>
      <c r="BP22" s="98"/>
      <c r="BQ22" s="98"/>
      <c r="BR22" s="98"/>
      <c r="BS22" s="98"/>
      <c r="BT22" s="98"/>
      <c r="BU22" s="98"/>
      <c r="BV22" s="95"/>
      <c r="BW22" s="33"/>
      <c r="BX22" s="33"/>
      <c r="BY22" s="33"/>
      <c r="BZ22" s="33"/>
      <c r="CA22" s="33"/>
      <c r="CB22" s="33"/>
      <c r="CC22" s="33"/>
      <c r="CD22" s="33"/>
      <c r="CE22" s="33"/>
      <c r="CF22" s="34"/>
      <c r="CG22" s="34"/>
    </row>
    <row r="23" spans="1:85" ht="18.75" customHeight="1">
      <c r="A23" s="32">
        <v>16</v>
      </c>
      <c r="B23" s="94" t="s">
        <v>195</v>
      </c>
      <c r="C23" s="95"/>
      <c r="D23" s="95"/>
      <c r="E23" s="96"/>
      <c r="F23" s="97"/>
      <c r="G23" s="98"/>
      <c r="H23" s="98"/>
      <c r="I23" s="98"/>
      <c r="J23" s="99"/>
      <c r="K23" s="100"/>
      <c r="L23" s="100"/>
      <c r="M23" s="101"/>
      <c r="N23" s="102"/>
      <c r="O23" s="102"/>
      <c r="P23" s="102"/>
      <c r="Q23" s="102"/>
      <c r="R23" s="102"/>
      <c r="S23" s="103"/>
      <c r="T23" s="103"/>
      <c r="U23" s="103"/>
      <c r="V23" s="103"/>
      <c r="W23" s="104"/>
      <c r="X23" s="104"/>
      <c r="Y23" s="104"/>
      <c r="Z23" s="104"/>
      <c r="AA23" s="97"/>
      <c r="AB23" s="97"/>
      <c r="AC23" s="97"/>
      <c r="AD23" s="97"/>
      <c r="AE23" s="105"/>
      <c r="AF23" s="105"/>
      <c r="AG23" s="105"/>
      <c r="AH23" s="105"/>
      <c r="AI23" s="105"/>
      <c r="AJ23" s="103"/>
      <c r="AK23" s="103"/>
      <c r="AL23" s="105"/>
      <c r="AM23" s="105"/>
      <c r="AN23" s="105"/>
      <c r="AO23" s="105"/>
      <c r="AP23" s="105"/>
      <c r="AQ23" s="105"/>
      <c r="AR23" s="105"/>
      <c r="AS23" s="105"/>
      <c r="AT23" s="105"/>
      <c r="AU23" s="105"/>
      <c r="AV23" s="105"/>
      <c r="AW23" s="105"/>
      <c r="AX23" s="105"/>
      <c r="AY23" s="105"/>
      <c r="AZ23" s="105"/>
      <c r="BA23" s="105"/>
      <c r="BB23" s="105"/>
      <c r="BC23" s="105"/>
      <c r="BD23" s="105"/>
      <c r="BE23" s="105"/>
      <c r="BF23" s="103"/>
      <c r="BG23" s="103"/>
      <c r="BH23" s="108"/>
      <c r="BI23" s="108"/>
      <c r="BJ23" s="103"/>
      <c r="BK23" s="103"/>
      <c r="BL23" s="103"/>
      <c r="BM23" s="103"/>
      <c r="BN23" s="102"/>
      <c r="BO23" s="109"/>
      <c r="BP23" s="98"/>
      <c r="BQ23" s="98"/>
      <c r="BR23" s="98"/>
      <c r="BS23" s="98"/>
      <c r="BT23" s="98"/>
      <c r="BU23" s="98"/>
      <c r="BV23" s="95"/>
      <c r="BW23" s="33"/>
      <c r="BX23" s="33"/>
      <c r="BY23" s="33"/>
      <c r="BZ23" s="33"/>
      <c r="CA23" s="33"/>
      <c r="CB23" s="33"/>
      <c r="CC23" s="33"/>
      <c r="CD23" s="33"/>
      <c r="CE23" s="33"/>
      <c r="CF23" s="34"/>
      <c r="CG23" s="34"/>
    </row>
    <row r="24" spans="1:85" ht="18.75" customHeight="1">
      <c r="A24" s="32">
        <v>17</v>
      </c>
      <c r="B24" s="94" t="s">
        <v>195</v>
      </c>
      <c r="C24" s="95"/>
      <c r="D24" s="95"/>
      <c r="E24" s="96"/>
      <c r="F24" s="97"/>
      <c r="G24" s="98"/>
      <c r="H24" s="98"/>
      <c r="I24" s="98"/>
      <c r="J24" s="99"/>
      <c r="K24" s="100"/>
      <c r="L24" s="100"/>
      <c r="M24" s="101"/>
      <c r="N24" s="102"/>
      <c r="O24" s="102"/>
      <c r="P24" s="102"/>
      <c r="Q24" s="102"/>
      <c r="R24" s="102"/>
      <c r="S24" s="103"/>
      <c r="T24" s="103"/>
      <c r="U24" s="103"/>
      <c r="V24" s="103"/>
      <c r="W24" s="104"/>
      <c r="X24" s="104"/>
      <c r="Y24" s="104"/>
      <c r="Z24" s="104"/>
      <c r="AA24" s="97"/>
      <c r="AB24" s="97"/>
      <c r="AC24" s="97"/>
      <c r="AD24" s="97"/>
      <c r="AE24" s="105"/>
      <c r="AF24" s="105"/>
      <c r="AG24" s="105"/>
      <c r="AH24" s="105"/>
      <c r="AI24" s="105"/>
      <c r="AJ24" s="103"/>
      <c r="AK24" s="103"/>
      <c r="AL24" s="105"/>
      <c r="AM24" s="105"/>
      <c r="AN24" s="105"/>
      <c r="AO24" s="105"/>
      <c r="AP24" s="105"/>
      <c r="AQ24" s="105"/>
      <c r="AR24" s="105"/>
      <c r="AS24" s="105"/>
      <c r="AT24" s="105"/>
      <c r="AU24" s="105"/>
      <c r="AV24" s="105"/>
      <c r="AW24" s="105"/>
      <c r="AX24" s="105"/>
      <c r="AY24" s="105"/>
      <c r="AZ24" s="105"/>
      <c r="BA24" s="105"/>
      <c r="BB24" s="105"/>
      <c r="BC24" s="105"/>
      <c r="BD24" s="105"/>
      <c r="BE24" s="105"/>
      <c r="BF24" s="103"/>
      <c r="BG24" s="103"/>
      <c r="BH24" s="108"/>
      <c r="BI24" s="108"/>
      <c r="BJ24" s="103"/>
      <c r="BK24" s="103"/>
      <c r="BL24" s="103"/>
      <c r="BM24" s="103"/>
      <c r="BN24" s="102"/>
      <c r="BO24" s="109"/>
      <c r="BP24" s="98"/>
      <c r="BQ24" s="98"/>
      <c r="BR24" s="98"/>
      <c r="BS24" s="98"/>
      <c r="BT24" s="98"/>
      <c r="BU24" s="98"/>
      <c r="BV24" s="95"/>
      <c r="BW24" s="33"/>
      <c r="BX24" s="33"/>
      <c r="BY24" s="33"/>
      <c r="BZ24" s="33"/>
      <c r="CA24" s="33"/>
      <c r="CB24" s="33"/>
      <c r="CC24" s="33"/>
      <c r="CD24" s="33"/>
      <c r="CE24" s="33"/>
      <c r="CF24" s="34"/>
      <c r="CG24" s="34"/>
    </row>
    <row r="25" spans="1:85" ht="18.75" customHeight="1">
      <c r="A25" s="32">
        <v>18</v>
      </c>
      <c r="B25" s="94" t="s">
        <v>195</v>
      </c>
      <c r="C25" s="95"/>
      <c r="D25" s="95"/>
      <c r="E25" s="96"/>
      <c r="F25" s="97"/>
      <c r="G25" s="98"/>
      <c r="H25" s="98"/>
      <c r="I25" s="98"/>
      <c r="J25" s="99"/>
      <c r="K25" s="100"/>
      <c r="L25" s="100"/>
      <c r="M25" s="101"/>
      <c r="N25" s="102"/>
      <c r="O25" s="102"/>
      <c r="P25" s="102"/>
      <c r="Q25" s="102"/>
      <c r="R25" s="102"/>
      <c r="S25" s="103"/>
      <c r="T25" s="103"/>
      <c r="U25" s="103"/>
      <c r="V25" s="103"/>
      <c r="W25" s="104"/>
      <c r="X25" s="104"/>
      <c r="Y25" s="104"/>
      <c r="Z25" s="104"/>
      <c r="AA25" s="97"/>
      <c r="AB25" s="97"/>
      <c r="AC25" s="97"/>
      <c r="AD25" s="97"/>
      <c r="AE25" s="105"/>
      <c r="AF25" s="105"/>
      <c r="AG25" s="105"/>
      <c r="AH25" s="105"/>
      <c r="AI25" s="105"/>
      <c r="AJ25" s="103"/>
      <c r="AK25" s="103"/>
      <c r="AL25" s="105"/>
      <c r="AM25" s="105"/>
      <c r="AN25" s="105"/>
      <c r="AO25" s="105"/>
      <c r="AP25" s="105"/>
      <c r="AQ25" s="105"/>
      <c r="AR25" s="105"/>
      <c r="AS25" s="105"/>
      <c r="AT25" s="105"/>
      <c r="AU25" s="105"/>
      <c r="AV25" s="105"/>
      <c r="AW25" s="105"/>
      <c r="AX25" s="105"/>
      <c r="AY25" s="105"/>
      <c r="AZ25" s="105"/>
      <c r="BA25" s="105"/>
      <c r="BB25" s="105"/>
      <c r="BC25" s="105"/>
      <c r="BD25" s="105"/>
      <c r="BE25" s="105"/>
      <c r="BF25" s="103"/>
      <c r="BG25" s="103"/>
      <c r="BH25" s="108"/>
      <c r="BI25" s="108"/>
      <c r="BJ25" s="103"/>
      <c r="BK25" s="103"/>
      <c r="BL25" s="103"/>
      <c r="BM25" s="103"/>
      <c r="BN25" s="102"/>
      <c r="BO25" s="109"/>
      <c r="BP25" s="98"/>
      <c r="BQ25" s="98"/>
      <c r="BR25" s="98"/>
      <c r="BS25" s="98"/>
      <c r="BT25" s="98"/>
      <c r="BU25" s="98"/>
      <c r="BV25" s="95"/>
      <c r="BW25" s="33"/>
      <c r="BX25" s="33"/>
      <c r="BY25" s="33"/>
      <c r="BZ25" s="33"/>
      <c r="CA25" s="33"/>
      <c r="CB25" s="33"/>
      <c r="CC25" s="33"/>
      <c r="CD25" s="33"/>
      <c r="CE25" s="33"/>
      <c r="CF25" s="34"/>
      <c r="CG25" s="34"/>
    </row>
    <row r="26" spans="1:85" ht="18.75" customHeight="1">
      <c r="A26" s="32">
        <v>19</v>
      </c>
      <c r="B26" s="94" t="s">
        <v>195</v>
      </c>
      <c r="C26" s="95"/>
      <c r="D26" s="95"/>
      <c r="E26" s="96"/>
      <c r="F26" s="97"/>
      <c r="G26" s="98"/>
      <c r="H26" s="98"/>
      <c r="I26" s="98"/>
      <c r="J26" s="99"/>
      <c r="K26" s="100"/>
      <c r="L26" s="100"/>
      <c r="M26" s="101"/>
      <c r="N26" s="102"/>
      <c r="O26" s="102"/>
      <c r="P26" s="102"/>
      <c r="Q26" s="102"/>
      <c r="R26" s="102"/>
      <c r="S26" s="103"/>
      <c r="T26" s="103"/>
      <c r="U26" s="103"/>
      <c r="V26" s="103"/>
      <c r="W26" s="104"/>
      <c r="X26" s="104"/>
      <c r="Y26" s="104"/>
      <c r="Z26" s="104"/>
      <c r="AA26" s="97"/>
      <c r="AB26" s="97"/>
      <c r="AC26" s="97"/>
      <c r="AD26" s="97"/>
      <c r="AE26" s="105"/>
      <c r="AF26" s="105"/>
      <c r="AG26" s="105"/>
      <c r="AH26" s="105"/>
      <c r="AI26" s="105"/>
      <c r="AJ26" s="103"/>
      <c r="AK26" s="103"/>
      <c r="AL26" s="105"/>
      <c r="AM26" s="105"/>
      <c r="AN26" s="105"/>
      <c r="AO26" s="105"/>
      <c r="AP26" s="105"/>
      <c r="AQ26" s="105"/>
      <c r="AR26" s="105"/>
      <c r="AS26" s="105"/>
      <c r="AT26" s="105"/>
      <c r="AU26" s="105"/>
      <c r="AV26" s="105"/>
      <c r="AW26" s="105"/>
      <c r="AX26" s="105"/>
      <c r="AY26" s="105"/>
      <c r="AZ26" s="105"/>
      <c r="BA26" s="105"/>
      <c r="BB26" s="105"/>
      <c r="BC26" s="105"/>
      <c r="BD26" s="105"/>
      <c r="BE26" s="105"/>
      <c r="BF26" s="103"/>
      <c r="BG26" s="103"/>
      <c r="BH26" s="108"/>
      <c r="BI26" s="108"/>
      <c r="BJ26" s="103"/>
      <c r="BK26" s="103"/>
      <c r="BL26" s="103"/>
      <c r="BM26" s="103"/>
      <c r="BN26" s="102"/>
      <c r="BO26" s="109"/>
      <c r="BP26" s="98"/>
      <c r="BQ26" s="98"/>
      <c r="BR26" s="98"/>
      <c r="BS26" s="98"/>
      <c r="BT26" s="98"/>
      <c r="BU26" s="98"/>
      <c r="BV26" s="95"/>
      <c r="BW26" s="33"/>
      <c r="BX26" s="33"/>
      <c r="BY26" s="33"/>
      <c r="BZ26" s="33"/>
      <c r="CA26" s="33"/>
      <c r="CB26" s="33"/>
      <c r="CC26" s="33"/>
      <c r="CD26" s="33"/>
      <c r="CE26" s="33"/>
      <c r="CF26" s="34"/>
      <c r="CG26" s="34"/>
    </row>
    <row r="27" spans="1:85" ht="18.75" customHeight="1">
      <c r="A27" s="32">
        <v>20</v>
      </c>
      <c r="B27" s="94" t="s">
        <v>195</v>
      </c>
      <c r="C27" s="95"/>
      <c r="D27" s="95"/>
      <c r="E27" s="96"/>
      <c r="F27" s="97"/>
      <c r="G27" s="98"/>
      <c r="H27" s="98"/>
      <c r="I27" s="98"/>
      <c r="J27" s="99"/>
      <c r="K27" s="100"/>
      <c r="L27" s="100"/>
      <c r="M27" s="101"/>
      <c r="N27" s="102"/>
      <c r="O27" s="102"/>
      <c r="P27" s="102"/>
      <c r="Q27" s="102"/>
      <c r="R27" s="102"/>
      <c r="S27" s="103"/>
      <c r="T27" s="103"/>
      <c r="U27" s="103"/>
      <c r="V27" s="103"/>
      <c r="W27" s="104"/>
      <c r="X27" s="104"/>
      <c r="Y27" s="104"/>
      <c r="Z27" s="104"/>
      <c r="AA27" s="97"/>
      <c r="AB27" s="97"/>
      <c r="AC27" s="97"/>
      <c r="AD27" s="97"/>
      <c r="AE27" s="105"/>
      <c r="AF27" s="105"/>
      <c r="AG27" s="105"/>
      <c r="AH27" s="105"/>
      <c r="AI27" s="105"/>
      <c r="AJ27" s="103"/>
      <c r="AK27" s="103"/>
      <c r="AL27" s="105"/>
      <c r="AM27" s="105"/>
      <c r="AN27" s="105"/>
      <c r="AO27" s="105"/>
      <c r="AP27" s="105"/>
      <c r="AQ27" s="105"/>
      <c r="AR27" s="105"/>
      <c r="AS27" s="105"/>
      <c r="AT27" s="105"/>
      <c r="AU27" s="105"/>
      <c r="AV27" s="105"/>
      <c r="AW27" s="105"/>
      <c r="AX27" s="105"/>
      <c r="AY27" s="105"/>
      <c r="AZ27" s="105"/>
      <c r="BA27" s="105"/>
      <c r="BB27" s="105"/>
      <c r="BC27" s="105"/>
      <c r="BD27" s="105"/>
      <c r="BE27" s="105"/>
      <c r="BF27" s="103"/>
      <c r="BG27" s="103"/>
      <c r="BH27" s="108"/>
      <c r="BI27" s="108"/>
      <c r="BJ27" s="103"/>
      <c r="BK27" s="103"/>
      <c r="BL27" s="103"/>
      <c r="BM27" s="103"/>
      <c r="BN27" s="102"/>
      <c r="BO27" s="109"/>
      <c r="BP27" s="98"/>
      <c r="BQ27" s="98"/>
      <c r="BR27" s="98"/>
      <c r="BS27" s="98"/>
      <c r="BT27" s="98"/>
      <c r="BU27" s="98"/>
      <c r="BV27" s="95"/>
      <c r="BW27" s="33"/>
      <c r="BX27" s="33"/>
      <c r="BY27" s="33"/>
      <c r="BZ27" s="33"/>
      <c r="CA27" s="33"/>
      <c r="CB27" s="33"/>
      <c r="CC27" s="33"/>
      <c r="CD27" s="33"/>
      <c r="CE27" s="33"/>
      <c r="CF27" s="34"/>
      <c r="CG27" s="34"/>
    </row>
    <row r="28" spans="1:85" ht="18.75" customHeight="1">
      <c r="A28" s="32">
        <v>21</v>
      </c>
      <c r="B28" s="94" t="s">
        <v>195</v>
      </c>
      <c r="C28" s="95"/>
      <c r="D28" s="95"/>
      <c r="E28" s="96"/>
      <c r="F28" s="97"/>
      <c r="G28" s="98"/>
      <c r="H28" s="98"/>
      <c r="I28" s="98"/>
      <c r="J28" s="99"/>
      <c r="K28" s="100"/>
      <c r="L28" s="100"/>
      <c r="M28" s="101"/>
      <c r="N28" s="102"/>
      <c r="O28" s="102"/>
      <c r="P28" s="102"/>
      <c r="Q28" s="102"/>
      <c r="R28" s="102"/>
      <c r="S28" s="103"/>
      <c r="T28" s="103"/>
      <c r="U28" s="103"/>
      <c r="V28" s="103"/>
      <c r="W28" s="104"/>
      <c r="X28" s="104"/>
      <c r="Y28" s="104"/>
      <c r="Z28" s="104"/>
      <c r="AA28" s="97"/>
      <c r="AB28" s="97"/>
      <c r="AC28" s="97"/>
      <c r="AD28" s="97"/>
      <c r="AE28" s="105"/>
      <c r="AF28" s="105"/>
      <c r="AG28" s="105"/>
      <c r="AH28" s="105"/>
      <c r="AI28" s="105"/>
      <c r="AJ28" s="103"/>
      <c r="AK28" s="103"/>
      <c r="AL28" s="105"/>
      <c r="AM28" s="105"/>
      <c r="AN28" s="105"/>
      <c r="AO28" s="105"/>
      <c r="AP28" s="105"/>
      <c r="AQ28" s="105"/>
      <c r="AR28" s="105"/>
      <c r="AS28" s="105"/>
      <c r="AT28" s="105"/>
      <c r="AU28" s="105"/>
      <c r="AV28" s="105"/>
      <c r="AW28" s="105"/>
      <c r="AX28" s="105"/>
      <c r="AY28" s="105"/>
      <c r="AZ28" s="105"/>
      <c r="BA28" s="105"/>
      <c r="BB28" s="105"/>
      <c r="BC28" s="105"/>
      <c r="BD28" s="105"/>
      <c r="BE28" s="105"/>
      <c r="BF28" s="103"/>
      <c r="BG28" s="103"/>
      <c r="BH28" s="108"/>
      <c r="BI28" s="108"/>
      <c r="BJ28" s="103"/>
      <c r="BK28" s="103"/>
      <c r="BL28" s="103"/>
      <c r="BM28" s="103"/>
      <c r="BN28" s="102"/>
      <c r="BO28" s="109"/>
      <c r="BP28" s="98"/>
      <c r="BQ28" s="98"/>
      <c r="BR28" s="98"/>
      <c r="BS28" s="98"/>
      <c r="BT28" s="98"/>
      <c r="BU28" s="98"/>
      <c r="BV28" s="95"/>
      <c r="BW28" s="33"/>
      <c r="BX28" s="33"/>
      <c r="BY28" s="33"/>
      <c r="BZ28" s="33"/>
      <c r="CA28" s="33"/>
      <c r="CB28" s="33"/>
      <c r="CC28" s="33"/>
      <c r="CD28" s="33"/>
      <c r="CE28" s="33"/>
      <c r="CF28" s="34"/>
      <c r="CG28" s="34"/>
    </row>
    <row r="29" spans="1:85" ht="18.75" customHeight="1">
      <c r="A29" s="32">
        <v>22</v>
      </c>
      <c r="B29" s="94" t="s">
        <v>195</v>
      </c>
      <c r="C29" s="95"/>
      <c r="D29" s="95"/>
      <c r="E29" s="96"/>
      <c r="F29" s="97"/>
      <c r="G29" s="98"/>
      <c r="H29" s="98"/>
      <c r="I29" s="98"/>
      <c r="J29" s="99"/>
      <c r="K29" s="100"/>
      <c r="L29" s="100"/>
      <c r="M29" s="101"/>
      <c r="N29" s="102"/>
      <c r="O29" s="102"/>
      <c r="P29" s="102"/>
      <c r="Q29" s="102"/>
      <c r="R29" s="102"/>
      <c r="S29" s="103"/>
      <c r="T29" s="103"/>
      <c r="U29" s="103"/>
      <c r="V29" s="103"/>
      <c r="W29" s="104"/>
      <c r="X29" s="104"/>
      <c r="Y29" s="104"/>
      <c r="Z29" s="104"/>
      <c r="AA29" s="97"/>
      <c r="AB29" s="97"/>
      <c r="AC29" s="97"/>
      <c r="AD29" s="97"/>
      <c r="AE29" s="105"/>
      <c r="AF29" s="105"/>
      <c r="AG29" s="105"/>
      <c r="AH29" s="105"/>
      <c r="AI29" s="105"/>
      <c r="AJ29" s="103"/>
      <c r="AK29" s="103"/>
      <c r="AL29" s="105"/>
      <c r="AM29" s="105"/>
      <c r="AN29" s="105"/>
      <c r="AO29" s="105"/>
      <c r="AP29" s="105"/>
      <c r="AQ29" s="105"/>
      <c r="AR29" s="105"/>
      <c r="AS29" s="105"/>
      <c r="AT29" s="105"/>
      <c r="AU29" s="105"/>
      <c r="AV29" s="105"/>
      <c r="AW29" s="105"/>
      <c r="AX29" s="105"/>
      <c r="AY29" s="105"/>
      <c r="AZ29" s="105"/>
      <c r="BA29" s="105"/>
      <c r="BB29" s="105"/>
      <c r="BC29" s="105"/>
      <c r="BD29" s="105"/>
      <c r="BE29" s="105"/>
      <c r="BF29" s="103"/>
      <c r="BG29" s="103"/>
      <c r="BH29" s="108"/>
      <c r="BI29" s="108"/>
      <c r="BJ29" s="103"/>
      <c r="BK29" s="103"/>
      <c r="BL29" s="103"/>
      <c r="BM29" s="103"/>
      <c r="BN29" s="102"/>
      <c r="BO29" s="109"/>
      <c r="BP29" s="98"/>
      <c r="BQ29" s="98"/>
      <c r="BR29" s="98"/>
      <c r="BS29" s="98"/>
      <c r="BT29" s="98"/>
      <c r="BU29" s="98"/>
      <c r="BV29" s="95"/>
      <c r="BW29" s="33"/>
      <c r="BX29" s="33"/>
      <c r="BY29" s="33"/>
      <c r="BZ29" s="33"/>
      <c r="CA29" s="33"/>
      <c r="CB29" s="33"/>
      <c r="CC29" s="33"/>
      <c r="CD29" s="33"/>
      <c r="CE29" s="33"/>
      <c r="CF29" s="34"/>
      <c r="CG29" s="34"/>
    </row>
    <row r="30" spans="1:85" ht="18.75" customHeight="1">
      <c r="A30" s="32">
        <v>23</v>
      </c>
      <c r="B30" s="94" t="s">
        <v>195</v>
      </c>
      <c r="C30" s="95"/>
      <c r="D30" s="95"/>
      <c r="E30" s="96"/>
      <c r="F30" s="97"/>
      <c r="G30" s="98"/>
      <c r="H30" s="98"/>
      <c r="I30" s="98"/>
      <c r="J30" s="99"/>
      <c r="K30" s="100"/>
      <c r="L30" s="100"/>
      <c r="M30" s="101"/>
      <c r="N30" s="102"/>
      <c r="O30" s="102"/>
      <c r="P30" s="102"/>
      <c r="Q30" s="102"/>
      <c r="R30" s="102"/>
      <c r="S30" s="103"/>
      <c r="T30" s="103"/>
      <c r="U30" s="103"/>
      <c r="V30" s="103"/>
      <c r="W30" s="104"/>
      <c r="X30" s="104"/>
      <c r="Y30" s="104"/>
      <c r="Z30" s="104"/>
      <c r="AA30" s="97"/>
      <c r="AB30" s="97"/>
      <c r="AC30" s="97"/>
      <c r="AD30" s="97"/>
      <c r="AE30" s="105"/>
      <c r="AF30" s="105"/>
      <c r="AG30" s="105"/>
      <c r="AH30" s="105"/>
      <c r="AI30" s="105"/>
      <c r="AJ30" s="103"/>
      <c r="AK30" s="103"/>
      <c r="AL30" s="105"/>
      <c r="AM30" s="105"/>
      <c r="AN30" s="105"/>
      <c r="AO30" s="105"/>
      <c r="AP30" s="105"/>
      <c r="AQ30" s="105"/>
      <c r="AR30" s="105"/>
      <c r="AS30" s="105"/>
      <c r="AT30" s="105"/>
      <c r="AU30" s="105"/>
      <c r="AV30" s="105"/>
      <c r="AW30" s="105"/>
      <c r="AX30" s="105"/>
      <c r="AY30" s="105"/>
      <c r="AZ30" s="105"/>
      <c r="BA30" s="105"/>
      <c r="BB30" s="105"/>
      <c r="BC30" s="105"/>
      <c r="BD30" s="105"/>
      <c r="BE30" s="105"/>
      <c r="BF30" s="103"/>
      <c r="BG30" s="103"/>
      <c r="BH30" s="108"/>
      <c r="BI30" s="108"/>
      <c r="BJ30" s="103"/>
      <c r="BK30" s="103"/>
      <c r="BL30" s="103"/>
      <c r="BM30" s="103"/>
      <c r="BN30" s="102"/>
      <c r="BO30" s="109"/>
      <c r="BP30" s="98"/>
      <c r="BQ30" s="98"/>
      <c r="BR30" s="98"/>
      <c r="BS30" s="98"/>
      <c r="BT30" s="98"/>
      <c r="BU30" s="98"/>
      <c r="BV30" s="95"/>
      <c r="BW30" s="33"/>
      <c r="BX30" s="33"/>
      <c r="BY30" s="33"/>
      <c r="BZ30" s="33"/>
      <c r="CA30" s="33"/>
      <c r="CB30" s="33"/>
      <c r="CC30" s="33"/>
      <c r="CD30" s="33"/>
      <c r="CE30" s="33"/>
      <c r="CF30" s="34"/>
      <c r="CG30" s="34"/>
    </row>
    <row r="31" spans="1:85" ht="18.75" customHeight="1">
      <c r="A31" s="32">
        <v>24</v>
      </c>
      <c r="B31" s="94" t="s">
        <v>195</v>
      </c>
      <c r="C31" s="95"/>
      <c r="D31" s="95"/>
      <c r="E31" s="96"/>
      <c r="F31" s="97"/>
      <c r="G31" s="98"/>
      <c r="H31" s="98"/>
      <c r="I31" s="98"/>
      <c r="J31" s="99"/>
      <c r="K31" s="100"/>
      <c r="L31" s="100"/>
      <c r="M31" s="101"/>
      <c r="N31" s="102"/>
      <c r="O31" s="102"/>
      <c r="P31" s="102"/>
      <c r="Q31" s="102"/>
      <c r="R31" s="102"/>
      <c r="S31" s="103"/>
      <c r="T31" s="103"/>
      <c r="U31" s="103"/>
      <c r="V31" s="103"/>
      <c r="W31" s="104"/>
      <c r="X31" s="104"/>
      <c r="Y31" s="104"/>
      <c r="Z31" s="104"/>
      <c r="AA31" s="97"/>
      <c r="AB31" s="97"/>
      <c r="AC31" s="97"/>
      <c r="AD31" s="97"/>
      <c r="AE31" s="105"/>
      <c r="AF31" s="105"/>
      <c r="AG31" s="105"/>
      <c r="AH31" s="105"/>
      <c r="AI31" s="105"/>
      <c r="AJ31" s="103"/>
      <c r="AK31" s="103"/>
      <c r="AL31" s="105"/>
      <c r="AM31" s="105"/>
      <c r="AN31" s="105"/>
      <c r="AO31" s="105"/>
      <c r="AP31" s="105"/>
      <c r="AQ31" s="105"/>
      <c r="AR31" s="105"/>
      <c r="AS31" s="105"/>
      <c r="AT31" s="105"/>
      <c r="AU31" s="105"/>
      <c r="AV31" s="105"/>
      <c r="AW31" s="105"/>
      <c r="AX31" s="105"/>
      <c r="AY31" s="105"/>
      <c r="AZ31" s="105"/>
      <c r="BA31" s="105"/>
      <c r="BB31" s="105"/>
      <c r="BC31" s="105"/>
      <c r="BD31" s="105"/>
      <c r="BE31" s="105"/>
      <c r="BF31" s="103"/>
      <c r="BG31" s="103"/>
      <c r="BH31" s="108"/>
      <c r="BI31" s="108"/>
      <c r="BJ31" s="103"/>
      <c r="BK31" s="103"/>
      <c r="BL31" s="103"/>
      <c r="BM31" s="103"/>
      <c r="BN31" s="102"/>
      <c r="BO31" s="109"/>
      <c r="BP31" s="98"/>
      <c r="BQ31" s="98"/>
      <c r="BR31" s="98"/>
      <c r="BS31" s="98"/>
      <c r="BT31" s="98"/>
      <c r="BU31" s="98"/>
      <c r="BV31" s="95"/>
      <c r="BW31" s="33"/>
      <c r="BX31" s="33"/>
      <c r="BY31" s="33"/>
      <c r="BZ31" s="33"/>
      <c r="CA31" s="33"/>
      <c r="CB31" s="33"/>
      <c r="CC31" s="33"/>
      <c r="CD31" s="33"/>
      <c r="CE31" s="33"/>
      <c r="CF31" s="34"/>
      <c r="CG31" s="34"/>
    </row>
    <row r="32" spans="1:85" ht="18.75" customHeight="1">
      <c r="A32" s="32">
        <v>25</v>
      </c>
      <c r="B32" s="94" t="s">
        <v>195</v>
      </c>
      <c r="C32" s="95"/>
      <c r="D32" s="95"/>
      <c r="E32" s="96"/>
      <c r="F32" s="97"/>
      <c r="G32" s="98"/>
      <c r="H32" s="98"/>
      <c r="I32" s="98"/>
      <c r="J32" s="99"/>
      <c r="K32" s="100"/>
      <c r="L32" s="100"/>
      <c r="M32" s="101"/>
      <c r="N32" s="102"/>
      <c r="O32" s="102"/>
      <c r="P32" s="102"/>
      <c r="Q32" s="102"/>
      <c r="R32" s="102"/>
      <c r="S32" s="103"/>
      <c r="T32" s="103"/>
      <c r="U32" s="103"/>
      <c r="V32" s="103"/>
      <c r="W32" s="104"/>
      <c r="X32" s="104"/>
      <c r="Y32" s="104"/>
      <c r="Z32" s="104"/>
      <c r="AA32" s="97"/>
      <c r="AB32" s="97"/>
      <c r="AC32" s="97"/>
      <c r="AD32" s="97"/>
      <c r="AE32" s="105"/>
      <c r="AF32" s="105"/>
      <c r="AG32" s="105"/>
      <c r="AH32" s="105"/>
      <c r="AI32" s="105"/>
      <c r="AJ32" s="103"/>
      <c r="AK32" s="103"/>
      <c r="AL32" s="105"/>
      <c r="AM32" s="105"/>
      <c r="AN32" s="105"/>
      <c r="AO32" s="105"/>
      <c r="AP32" s="105"/>
      <c r="AQ32" s="105"/>
      <c r="AR32" s="105"/>
      <c r="AS32" s="105"/>
      <c r="AT32" s="105"/>
      <c r="AU32" s="105"/>
      <c r="AV32" s="105"/>
      <c r="AW32" s="105"/>
      <c r="AX32" s="105"/>
      <c r="AY32" s="105"/>
      <c r="AZ32" s="105"/>
      <c r="BA32" s="105"/>
      <c r="BB32" s="105"/>
      <c r="BC32" s="105"/>
      <c r="BD32" s="105"/>
      <c r="BE32" s="105"/>
      <c r="BF32" s="103"/>
      <c r="BG32" s="103"/>
      <c r="BH32" s="108"/>
      <c r="BI32" s="108"/>
      <c r="BJ32" s="103"/>
      <c r="BK32" s="103"/>
      <c r="BL32" s="103"/>
      <c r="BM32" s="103"/>
      <c r="BN32" s="102"/>
      <c r="BO32" s="109"/>
      <c r="BP32" s="98"/>
      <c r="BQ32" s="98"/>
      <c r="BR32" s="98"/>
      <c r="BS32" s="98"/>
      <c r="BT32" s="98"/>
      <c r="BU32" s="98"/>
      <c r="BV32" s="95"/>
      <c r="BW32" s="33"/>
      <c r="BX32" s="33"/>
      <c r="BY32" s="33"/>
      <c r="BZ32" s="33"/>
      <c r="CA32" s="33"/>
      <c r="CB32" s="33"/>
      <c r="CC32" s="33"/>
      <c r="CD32" s="33"/>
      <c r="CE32" s="33"/>
      <c r="CF32" s="34"/>
      <c r="CG32" s="34"/>
    </row>
    <row r="33" spans="1:85" ht="18.75" customHeight="1">
      <c r="A33" s="32">
        <v>26</v>
      </c>
      <c r="B33" s="94" t="s">
        <v>195</v>
      </c>
      <c r="C33" s="95"/>
      <c r="D33" s="95"/>
      <c r="E33" s="96"/>
      <c r="F33" s="97"/>
      <c r="G33" s="98"/>
      <c r="H33" s="98"/>
      <c r="I33" s="98"/>
      <c r="J33" s="99"/>
      <c r="K33" s="100"/>
      <c r="L33" s="100"/>
      <c r="M33" s="101"/>
      <c r="N33" s="102"/>
      <c r="O33" s="102"/>
      <c r="P33" s="102"/>
      <c r="Q33" s="102"/>
      <c r="R33" s="102"/>
      <c r="S33" s="103"/>
      <c r="T33" s="103"/>
      <c r="U33" s="103"/>
      <c r="V33" s="103"/>
      <c r="W33" s="104"/>
      <c r="X33" s="104"/>
      <c r="Y33" s="104"/>
      <c r="Z33" s="104"/>
      <c r="AA33" s="97"/>
      <c r="AB33" s="97"/>
      <c r="AC33" s="97"/>
      <c r="AD33" s="97"/>
      <c r="AE33" s="105"/>
      <c r="AF33" s="105"/>
      <c r="AG33" s="105"/>
      <c r="AH33" s="105"/>
      <c r="AI33" s="105"/>
      <c r="AJ33" s="103"/>
      <c r="AK33" s="103"/>
      <c r="AL33" s="105"/>
      <c r="AM33" s="105"/>
      <c r="AN33" s="105"/>
      <c r="AO33" s="105"/>
      <c r="AP33" s="105"/>
      <c r="AQ33" s="105"/>
      <c r="AR33" s="105"/>
      <c r="AS33" s="105"/>
      <c r="AT33" s="105"/>
      <c r="AU33" s="105"/>
      <c r="AV33" s="105"/>
      <c r="AW33" s="105"/>
      <c r="AX33" s="105"/>
      <c r="AY33" s="105"/>
      <c r="AZ33" s="105"/>
      <c r="BA33" s="105"/>
      <c r="BB33" s="105"/>
      <c r="BC33" s="105"/>
      <c r="BD33" s="105"/>
      <c r="BE33" s="105"/>
      <c r="BF33" s="103"/>
      <c r="BG33" s="103"/>
      <c r="BH33" s="108"/>
      <c r="BI33" s="108"/>
      <c r="BJ33" s="103"/>
      <c r="BK33" s="103"/>
      <c r="BL33" s="103"/>
      <c r="BM33" s="103"/>
      <c r="BN33" s="102"/>
      <c r="BO33" s="109"/>
      <c r="BP33" s="98"/>
      <c r="BQ33" s="98"/>
      <c r="BR33" s="98"/>
      <c r="BS33" s="98"/>
      <c r="BT33" s="98"/>
      <c r="BU33" s="98"/>
      <c r="BV33" s="95"/>
      <c r="BW33" s="33"/>
      <c r="BX33" s="33"/>
      <c r="BY33" s="33"/>
      <c r="BZ33" s="33"/>
      <c r="CA33" s="33"/>
      <c r="CB33" s="33"/>
      <c r="CC33" s="33"/>
      <c r="CD33" s="33"/>
      <c r="CE33" s="33"/>
      <c r="CF33" s="34"/>
      <c r="CG33" s="34"/>
    </row>
    <row r="34" spans="1:85" ht="18.75" customHeight="1">
      <c r="A34" s="32">
        <v>27</v>
      </c>
      <c r="B34" s="94" t="s">
        <v>195</v>
      </c>
      <c r="C34" s="95"/>
      <c r="D34" s="95"/>
      <c r="E34" s="96"/>
      <c r="F34" s="97"/>
      <c r="G34" s="98"/>
      <c r="H34" s="98"/>
      <c r="I34" s="98"/>
      <c r="J34" s="99"/>
      <c r="K34" s="100"/>
      <c r="L34" s="100"/>
      <c r="M34" s="101"/>
      <c r="N34" s="102"/>
      <c r="O34" s="102"/>
      <c r="P34" s="102"/>
      <c r="Q34" s="102"/>
      <c r="R34" s="102"/>
      <c r="S34" s="103"/>
      <c r="T34" s="103"/>
      <c r="U34" s="103"/>
      <c r="V34" s="103"/>
      <c r="W34" s="104"/>
      <c r="X34" s="104"/>
      <c r="Y34" s="104"/>
      <c r="Z34" s="104"/>
      <c r="AA34" s="97"/>
      <c r="AB34" s="97"/>
      <c r="AC34" s="97"/>
      <c r="AD34" s="97"/>
      <c r="AE34" s="105"/>
      <c r="AF34" s="105"/>
      <c r="AG34" s="105"/>
      <c r="AH34" s="105"/>
      <c r="AI34" s="105"/>
      <c r="AJ34" s="103"/>
      <c r="AK34" s="103"/>
      <c r="AL34" s="105"/>
      <c r="AM34" s="105"/>
      <c r="AN34" s="105"/>
      <c r="AO34" s="105"/>
      <c r="AP34" s="105"/>
      <c r="AQ34" s="105"/>
      <c r="AR34" s="105"/>
      <c r="AS34" s="105"/>
      <c r="AT34" s="105"/>
      <c r="AU34" s="105"/>
      <c r="AV34" s="105"/>
      <c r="AW34" s="105"/>
      <c r="AX34" s="105"/>
      <c r="AY34" s="105"/>
      <c r="AZ34" s="105"/>
      <c r="BA34" s="105"/>
      <c r="BB34" s="105"/>
      <c r="BC34" s="105"/>
      <c r="BD34" s="105"/>
      <c r="BE34" s="105"/>
      <c r="BF34" s="103"/>
      <c r="BG34" s="103"/>
      <c r="BH34" s="108"/>
      <c r="BI34" s="108"/>
      <c r="BJ34" s="103"/>
      <c r="BK34" s="103"/>
      <c r="BL34" s="103"/>
      <c r="BM34" s="103"/>
      <c r="BN34" s="102"/>
      <c r="BO34" s="109"/>
      <c r="BP34" s="98"/>
      <c r="BQ34" s="98"/>
      <c r="BR34" s="98"/>
      <c r="BS34" s="98"/>
      <c r="BT34" s="98"/>
      <c r="BU34" s="98"/>
      <c r="BV34" s="95"/>
      <c r="BW34" s="33"/>
      <c r="BX34" s="33"/>
      <c r="BY34" s="33"/>
      <c r="BZ34" s="33"/>
      <c r="CA34" s="33"/>
      <c r="CB34" s="33"/>
      <c r="CC34" s="33"/>
      <c r="CD34" s="33"/>
      <c r="CE34" s="33"/>
      <c r="CF34" s="34"/>
      <c r="CG34" s="34"/>
    </row>
    <row r="35" spans="1:85" ht="18.75" customHeight="1">
      <c r="A35" s="32">
        <v>28</v>
      </c>
      <c r="B35" s="94" t="s">
        <v>195</v>
      </c>
      <c r="C35" s="95"/>
      <c r="D35" s="95"/>
      <c r="E35" s="96"/>
      <c r="F35" s="97"/>
      <c r="G35" s="98"/>
      <c r="H35" s="98"/>
      <c r="I35" s="98"/>
      <c r="J35" s="99"/>
      <c r="K35" s="100"/>
      <c r="L35" s="100"/>
      <c r="M35" s="101"/>
      <c r="N35" s="102"/>
      <c r="O35" s="102"/>
      <c r="P35" s="102"/>
      <c r="Q35" s="102"/>
      <c r="R35" s="102"/>
      <c r="S35" s="103"/>
      <c r="T35" s="103"/>
      <c r="U35" s="103"/>
      <c r="V35" s="103"/>
      <c r="W35" s="104"/>
      <c r="X35" s="104"/>
      <c r="Y35" s="104"/>
      <c r="Z35" s="104"/>
      <c r="AA35" s="97"/>
      <c r="AB35" s="97"/>
      <c r="AC35" s="97"/>
      <c r="AD35" s="97"/>
      <c r="AE35" s="105"/>
      <c r="AF35" s="105"/>
      <c r="AG35" s="105"/>
      <c r="AH35" s="105"/>
      <c r="AI35" s="105"/>
      <c r="AJ35" s="103"/>
      <c r="AK35" s="103"/>
      <c r="AL35" s="105"/>
      <c r="AM35" s="105"/>
      <c r="AN35" s="105"/>
      <c r="AO35" s="105"/>
      <c r="AP35" s="105"/>
      <c r="AQ35" s="105"/>
      <c r="AR35" s="105"/>
      <c r="AS35" s="105"/>
      <c r="AT35" s="105"/>
      <c r="AU35" s="105"/>
      <c r="AV35" s="105"/>
      <c r="AW35" s="105"/>
      <c r="AX35" s="105"/>
      <c r="AY35" s="105"/>
      <c r="AZ35" s="105"/>
      <c r="BA35" s="105"/>
      <c r="BB35" s="105"/>
      <c r="BC35" s="105"/>
      <c r="BD35" s="105"/>
      <c r="BE35" s="105"/>
      <c r="BF35" s="103"/>
      <c r="BG35" s="103"/>
      <c r="BH35" s="108"/>
      <c r="BI35" s="108"/>
      <c r="BJ35" s="103"/>
      <c r="BK35" s="103"/>
      <c r="BL35" s="103"/>
      <c r="BM35" s="103"/>
      <c r="BN35" s="102"/>
      <c r="BO35" s="109"/>
      <c r="BP35" s="98"/>
      <c r="BQ35" s="98"/>
      <c r="BR35" s="98"/>
      <c r="BS35" s="98"/>
      <c r="BT35" s="98"/>
      <c r="BU35" s="98"/>
      <c r="BV35" s="95"/>
      <c r="BW35" s="33"/>
      <c r="BX35" s="33"/>
      <c r="BY35" s="33"/>
      <c r="BZ35" s="33"/>
      <c r="CA35" s="33"/>
      <c r="CB35" s="33"/>
      <c r="CC35" s="33"/>
      <c r="CD35" s="33"/>
      <c r="CE35" s="33"/>
      <c r="CF35" s="34"/>
      <c r="CG35" s="34"/>
    </row>
    <row r="36" spans="1:85" ht="18.75" customHeight="1">
      <c r="A36" s="32">
        <v>29</v>
      </c>
      <c r="B36" s="94" t="s">
        <v>195</v>
      </c>
      <c r="C36" s="95"/>
      <c r="D36" s="95"/>
      <c r="E36" s="96"/>
      <c r="F36" s="97"/>
      <c r="G36" s="98"/>
      <c r="H36" s="98"/>
      <c r="I36" s="98"/>
      <c r="J36" s="99"/>
      <c r="K36" s="100"/>
      <c r="L36" s="100"/>
      <c r="M36" s="101"/>
      <c r="N36" s="102"/>
      <c r="O36" s="102"/>
      <c r="P36" s="102"/>
      <c r="Q36" s="102"/>
      <c r="R36" s="102"/>
      <c r="S36" s="103"/>
      <c r="T36" s="103"/>
      <c r="U36" s="103"/>
      <c r="V36" s="103"/>
      <c r="W36" s="104"/>
      <c r="X36" s="104"/>
      <c r="Y36" s="104"/>
      <c r="Z36" s="104"/>
      <c r="AA36" s="97"/>
      <c r="AB36" s="97"/>
      <c r="AC36" s="97"/>
      <c r="AD36" s="97"/>
      <c r="AE36" s="105"/>
      <c r="AF36" s="105"/>
      <c r="AG36" s="105"/>
      <c r="AH36" s="105"/>
      <c r="AI36" s="105"/>
      <c r="AJ36" s="103"/>
      <c r="AK36" s="103"/>
      <c r="AL36" s="105"/>
      <c r="AM36" s="105"/>
      <c r="AN36" s="105"/>
      <c r="AO36" s="105"/>
      <c r="AP36" s="105"/>
      <c r="AQ36" s="105"/>
      <c r="AR36" s="105"/>
      <c r="AS36" s="105"/>
      <c r="AT36" s="105"/>
      <c r="AU36" s="105"/>
      <c r="AV36" s="105"/>
      <c r="AW36" s="105"/>
      <c r="AX36" s="105"/>
      <c r="AY36" s="105"/>
      <c r="AZ36" s="105"/>
      <c r="BA36" s="105"/>
      <c r="BB36" s="105"/>
      <c r="BC36" s="105"/>
      <c r="BD36" s="105"/>
      <c r="BE36" s="105"/>
      <c r="BF36" s="103"/>
      <c r="BG36" s="103"/>
      <c r="BH36" s="108"/>
      <c r="BI36" s="108"/>
      <c r="BJ36" s="103"/>
      <c r="BK36" s="103"/>
      <c r="BL36" s="103"/>
      <c r="BM36" s="103"/>
      <c r="BN36" s="102"/>
      <c r="BO36" s="109"/>
      <c r="BP36" s="98"/>
      <c r="BQ36" s="98"/>
      <c r="BR36" s="98"/>
      <c r="BS36" s="98"/>
      <c r="BT36" s="98"/>
      <c r="BU36" s="98"/>
      <c r="BV36" s="95"/>
      <c r="BW36" s="33"/>
      <c r="BX36" s="33"/>
      <c r="BY36" s="33"/>
      <c r="BZ36" s="33"/>
      <c r="CA36" s="33"/>
      <c r="CB36" s="33"/>
      <c r="CC36" s="33"/>
      <c r="CD36" s="33"/>
      <c r="CE36" s="33"/>
      <c r="CF36" s="34"/>
      <c r="CG36" s="34"/>
    </row>
    <row r="37" spans="1:85" ht="18.75" customHeight="1">
      <c r="A37" s="32">
        <v>30</v>
      </c>
      <c r="B37" s="94" t="s">
        <v>195</v>
      </c>
      <c r="C37" s="98"/>
      <c r="D37" s="98"/>
      <c r="E37" s="96"/>
      <c r="F37" s="97"/>
      <c r="G37" s="98"/>
      <c r="H37" s="98"/>
      <c r="I37" s="98"/>
      <c r="J37" s="98"/>
      <c r="K37" s="100"/>
      <c r="L37" s="100"/>
      <c r="M37" s="101"/>
      <c r="N37" s="102"/>
      <c r="O37" s="102"/>
      <c r="P37" s="102"/>
      <c r="Q37" s="102"/>
      <c r="R37" s="102"/>
      <c r="S37" s="103"/>
      <c r="T37" s="103"/>
      <c r="U37" s="103"/>
      <c r="V37" s="103"/>
      <c r="W37" s="104"/>
      <c r="X37" s="104"/>
      <c r="Y37" s="104"/>
      <c r="Z37" s="104"/>
      <c r="AA37" s="97"/>
      <c r="AB37" s="97"/>
      <c r="AC37" s="97"/>
      <c r="AD37" s="97"/>
      <c r="AE37" s="105"/>
      <c r="AF37" s="105"/>
      <c r="AG37" s="105"/>
      <c r="AH37" s="105"/>
      <c r="AI37" s="105"/>
      <c r="AJ37" s="103"/>
      <c r="AK37" s="103"/>
      <c r="AL37" s="105"/>
      <c r="AM37" s="105"/>
      <c r="AN37" s="105"/>
      <c r="AO37" s="105"/>
      <c r="AP37" s="105"/>
      <c r="AQ37" s="105"/>
      <c r="AR37" s="105"/>
      <c r="AS37" s="105"/>
      <c r="AT37" s="105"/>
      <c r="AU37" s="105"/>
      <c r="AV37" s="105"/>
      <c r="AW37" s="105"/>
      <c r="AX37" s="105"/>
      <c r="AY37" s="105"/>
      <c r="AZ37" s="105"/>
      <c r="BA37" s="105"/>
      <c r="BB37" s="105"/>
      <c r="BC37" s="105"/>
      <c r="BD37" s="105"/>
      <c r="BE37" s="105"/>
      <c r="BF37" s="103"/>
      <c r="BG37" s="103"/>
      <c r="BH37" s="108"/>
      <c r="BI37" s="108"/>
      <c r="BJ37" s="103"/>
      <c r="BK37" s="103"/>
      <c r="BL37" s="103"/>
      <c r="BM37" s="103"/>
      <c r="BN37" s="102"/>
      <c r="BO37" s="109"/>
      <c r="BP37" s="98"/>
      <c r="BQ37" s="98"/>
      <c r="BR37" s="98"/>
      <c r="BS37" s="98"/>
      <c r="BT37" s="98"/>
      <c r="BU37" s="98"/>
      <c r="BV37" s="95"/>
      <c r="BW37" s="33"/>
      <c r="BX37" s="33"/>
      <c r="BY37" s="33"/>
      <c r="BZ37" s="33"/>
      <c r="CA37" s="33"/>
      <c r="CB37" s="33"/>
      <c r="CC37" s="33"/>
      <c r="CD37" s="33"/>
      <c r="CE37" s="33"/>
      <c r="CF37" s="34"/>
      <c r="CG37" s="34"/>
    </row>
    <row r="38" spans="1:85">
      <c r="C38" s="12"/>
      <c r="D38" s="12"/>
      <c r="E38" s="12"/>
      <c r="F38" s="12"/>
      <c r="G38" s="12"/>
      <c r="H38" s="12"/>
      <c r="I38" s="12"/>
      <c r="J38" s="12"/>
      <c r="K38" s="12"/>
      <c r="L38" s="12"/>
      <c r="N38" s="12"/>
      <c r="O38" s="12"/>
      <c r="P38" s="12"/>
      <c r="Q38" s="12"/>
      <c r="R38" s="12"/>
      <c r="S38" s="12"/>
      <c r="T38" s="12"/>
      <c r="U38" s="12"/>
      <c r="V38" s="12"/>
      <c r="W38" s="92"/>
      <c r="X38" s="92"/>
      <c r="Y38" s="92"/>
      <c r="Z38" s="92"/>
      <c r="AA38" s="82"/>
      <c r="AB38" s="82"/>
      <c r="AC38" s="82"/>
      <c r="AD38" s="8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row>
    <row r="39" spans="1:85">
      <c r="C39" s="12"/>
      <c r="D39" s="12"/>
      <c r="E39" s="12"/>
      <c r="F39" s="12"/>
      <c r="G39" s="12"/>
      <c r="H39" s="12"/>
      <c r="I39" s="12"/>
      <c r="J39" s="12"/>
      <c r="K39" s="12"/>
      <c r="L39" s="12"/>
      <c r="N39" s="12"/>
      <c r="O39" s="12"/>
      <c r="P39" s="12"/>
      <c r="Q39" s="12"/>
      <c r="R39" s="12"/>
      <c r="S39" s="12"/>
      <c r="T39" s="12"/>
      <c r="U39" s="12"/>
      <c r="V39" s="12"/>
      <c r="W39" s="92"/>
      <c r="X39" s="92"/>
      <c r="Y39" s="92"/>
      <c r="Z39" s="92"/>
      <c r="AA39" s="82"/>
      <c r="AB39" s="82"/>
      <c r="AC39" s="82"/>
      <c r="AD39" s="8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row>
    <row r="40" spans="1:85">
      <c r="M40" s="13"/>
      <c r="BH40" s="13"/>
      <c r="BI40" s="13"/>
      <c r="BJ40" s="13"/>
      <c r="BK40" s="13"/>
      <c r="BL40" s="13"/>
      <c r="BM40" s="13"/>
    </row>
  </sheetData>
  <phoneticPr fontId="2"/>
  <conditionalFormatting sqref="E7:E37">
    <cfRule type="expression" dxfId="1" priority="1" stopIfTrue="1">
      <formula>IF(AND(E7="",$K7&lt;&gt;"供給地点の追加（新設）",$K7&lt;&gt;""),1,0)</formula>
    </cfRule>
    <cfRule type="expression" dxfId="0" priority="2" stopIfTrue="1">
      <formula>IF(AND(E7&lt;&gt;"",LEN(E7)&lt;&gt;22),1,0)</formula>
    </cfRule>
  </conditionalFormatting>
  <dataValidations count="7">
    <dataValidation type="textLength" allowBlank="1" showInputMessage="1" showErrorMessage="1" sqref="F7:F37" xr:uid="{00000000-0002-0000-0200-000000000000}">
      <formula1>7</formula1>
      <formula2>7</formula2>
    </dataValidation>
    <dataValidation allowBlank="1" showInputMessage="1" showErrorMessage="1" error="22桁で入力してください。_x000a_" sqref="E7:E37" xr:uid="{00000000-0002-0000-0200-000001000000}"/>
    <dataValidation type="list" allowBlank="1" showInputMessage="1" showErrorMessage="1" sqref="M7:M37" xr:uid="{00000000-0002-0000-0200-000002000000}">
      <formula1>"（選択して下さい）,需要者に承諾いただいている"</formula1>
    </dataValidation>
    <dataValidation type="list" allowBlank="1" showInputMessage="1" showErrorMessage="1" sqref="J7:J37" xr:uid="{00000000-0002-0000-0200-000003000000}">
      <formula1>"商用,産業用"</formula1>
    </dataValidation>
    <dataValidation type="list" allowBlank="1" showInputMessage="1" showErrorMessage="1" sqref="BN7:BN37" xr:uid="{00000000-0002-0000-0200-000004000000}">
      <formula1>"（選択して下さい）,別紙のとおり,－"</formula1>
    </dataValidation>
    <dataValidation type="list" allowBlank="1" showInputMessage="1" showErrorMessage="1" sqref="BO8:BO37" xr:uid="{00000000-0002-0000-0200-000005000000}">
      <formula1>"（選択して下さい）,要,否"</formula1>
    </dataValidation>
    <dataValidation type="list" allowBlank="1" showInputMessage="1" showErrorMessage="1" sqref="BO7" xr:uid="{00000000-0002-0000-0200-000006000000}">
      <formula1>"（選択して下さい）,要,否,-"</formula1>
    </dataValidation>
  </dataValidations>
  <pageMargins left="0.23622047244094491" right="0.23622047244094491" top="0.74803149606299213" bottom="0.74803149606299213" header="0.31496062992125984" footer="0.31496062992125984"/>
  <pageSetup paperSize="8" scale="59" fitToWidth="4" orientation="landscape" r:id="rId1"/>
  <headerFooter alignWithMargins="0">
    <oddFooter>&amp;R_x000D_&amp;1#&amp;"Calibri"&amp;8&amp;K0000FF 通常文書（社内外関係者限り）</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3</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4</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5</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6</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7</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8</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9</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10</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11</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12</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13</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14</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15</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1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16</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2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17</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18</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19</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20</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21</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22</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23</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24</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25</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26</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27</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28</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29</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1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Y66"/>
  <sheetViews>
    <sheetView showZeros="0" view="pageBreakPreview" zoomScaleNormal="100" zoomScaleSheetLayoutView="100" workbookViewId="0"/>
  </sheetViews>
  <sheetFormatPr defaultColWidth="9" defaultRowHeight="18.600000000000001" customHeight="1"/>
  <cols>
    <col min="1" max="1" width="2.125" style="37" customWidth="1"/>
    <col min="2" max="14" width="2.375" style="37" customWidth="1"/>
    <col min="15" max="20" width="2" style="37" customWidth="1"/>
    <col min="21" max="21" width="4.375" style="37" customWidth="1"/>
    <col min="22" max="26" width="2" style="37" customWidth="1"/>
    <col min="27" max="27" width="4.125" style="37" customWidth="1"/>
    <col min="28" max="47" width="2" style="37" customWidth="1"/>
    <col min="48" max="48" width="1.875" style="37" customWidth="1"/>
    <col min="49" max="49" width="2.125" style="37" customWidth="1"/>
    <col min="50" max="50" width="13.25" style="37" customWidth="1"/>
    <col min="51" max="51" width="2.75" style="37" customWidth="1"/>
    <col min="52" max="61" width="2.125" style="37" customWidth="1"/>
    <col min="62" max="16384" width="9" style="37"/>
  </cols>
  <sheetData>
    <row r="1" spans="2:51" ht="18.600000000000001" customHeight="1">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2:51" ht="18.600000000000001" customHeight="1">
      <c r="B2" s="158" t="s">
        <v>44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X2" s="38" t="s">
        <v>91</v>
      </c>
      <c r="AY2" s="37">
        <v>30</v>
      </c>
    </row>
    <row r="3" spans="2:51" ht="9.75" customHeight="1">
      <c r="AS3" s="39"/>
      <c r="AT3" s="39"/>
      <c r="AU3" s="39"/>
      <c r="AV3" s="40"/>
    </row>
    <row r="4" spans="2:51" ht="15.75" customHeight="1">
      <c r="B4" s="160" t="s">
        <v>38</v>
      </c>
      <c r="C4" s="161"/>
      <c r="D4" s="161"/>
      <c r="E4" s="161"/>
      <c r="F4" s="161"/>
      <c r="G4" s="161"/>
      <c r="H4" s="161"/>
      <c r="I4" s="161"/>
      <c r="J4" s="161"/>
      <c r="K4" s="161"/>
      <c r="L4" s="161"/>
      <c r="M4" s="161"/>
      <c r="N4" s="162"/>
      <c r="O4" s="163">
        <f>VLOOKUP($AY$2,'別紙(連記式)'!$A$8:$BV$37,3,0)</f>
        <v>0</v>
      </c>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5"/>
    </row>
    <row r="5" spans="2:51" ht="21" customHeight="1">
      <c r="B5" s="166" t="s">
        <v>41</v>
      </c>
      <c r="C5" s="167"/>
      <c r="D5" s="167"/>
      <c r="E5" s="167"/>
      <c r="F5" s="167"/>
      <c r="G5" s="167"/>
      <c r="H5" s="167"/>
      <c r="I5" s="167"/>
      <c r="J5" s="167"/>
      <c r="K5" s="167"/>
      <c r="L5" s="167"/>
      <c r="M5" s="167"/>
      <c r="N5" s="168"/>
      <c r="O5" s="169">
        <f>VLOOKUP($AY$2,'別紙(連記式)'!$A$8:$BV$37,4,0)</f>
        <v>0</v>
      </c>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1"/>
    </row>
    <row r="6" spans="2:51" ht="23.25" customHeight="1">
      <c r="B6" s="172" t="s">
        <v>45</v>
      </c>
      <c r="C6" s="173"/>
      <c r="D6" s="173"/>
      <c r="E6" s="173"/>
      <c r="F6" s="173"/>
      <c r="G6" s="173"/>
      <c r="H6" s="173"/>
      <c r="I6" s="173"/>
      <c r="J6" s="173"/>
      <c r="K6" s="173"/>
      <c r="L6" s="173"/>
      <c r="M6" s="173"/>
      <c r="N6" s="174"/>
      <c r="O6" s="175">
        <f>VLOOKUP($AY$2,'別紙(連記式)'!$A$8:$BV$37,5,0)</f>
        <v>0</v>
      </c>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AN6" s="177"/>
      <c r="AO6" s="177"/>
      <c r="AP6" s="177"/>
      <c r="AQ6" s="177"/>
      <c r="AR6" s="177"/>
      <c r="AS6" s="177"/>
      <c r="AT6" s="177"/>
      <c r="AU6" s="177"/>
      <c r="AV6" s="178"/>
    </row>
    <row r="7" spans="2:51" ht="18.600000000000001" customHeight="1">
      <c r="B7" s="179" t="s">
        <v>18</v>
      </c>
      <c r="C7" s="180"/>
      <c r="D7" s="180"/>
      <c r="E7" s="180"/>
      <c r="F7" s="180"/>
      <c r="G7" s="180"/>
      <c r="H7" s="180"/>
      <c r="I7" s="180"/>
      <c r="J7" s="180"/>
      <c r="K7" s="180"/>
      <c r="L7" s="180"/>
      <c r="M7" s="180"/>
      <c r="N7" s="181"/>
      <c r="O7" s="185" t="s">
        <v>37</v>
      </c>
      <c r="P7" s="186"/>
      <c r="Q7" s="187">
        <f>VLOOKUP($AY$2,'別紙(連記式)'!$A$8:$BV$37,6,0)</f>
        <v>0</v>
      </c>
      <c r="R7" s="188"/>
      <c r="S7" s="188"/>
      <c r="T7" s="188"/>
      <c r="U7" s="188"/>
      <c r="V7" s="189">
        <f>VLOOKUP($AY$2,'別紙(連記式)'!$A$8:$BV$37,7,0)</f>
        <v>0</v>
      </c>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90"/>
    </row>
    <row r="8" spans="2:51" ht="18.600000000000001" customHeight="1">
      <c r="B8" s="182"/>
      <c r="C8" s="183"/>
      <c r="D8" s="183"/>
      <c r="E8" s="183"/>
      <c r="F8" s="183"/>
      <c r="G8" s="183"/>
      <c r="H8" s="183"/>
      <c r="I8" s="183"/>
      <c r="J8" s="183"/>
      <c r="K8" s="183"/>
      <c r="L8" s="183"/>
      <c r="M8" s="183"/>
      <c r="N8" s="184"/>
      <c r="O8" s="191">
        <f>VLOOKUP($AY$2,'別紙(連記式)'!$A$8:$BV$37,8,0)</f>
        <v>0</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51" ht="17.25" customHeight="1">
      <c r="B9" s="179" t="s">
        <v>17</v>
      </c>
      <c r="C9" s="180"/>
      <c r="D9" s="180"/>
      <c r="E9" s="180"/>
      <c r="F9" s="180"/>
      <c r="G9" s="180"/>
      <c r="H9" s="180"/>
      <c r="I9" s="180"/>
      <c r="J9" s="180"/>
      <c r="K9" s="180"/>
      <c r="L9" s="180"/>
      <c r="M9" s="180"/>
      <c r="N9" s="181"/>
      <c r="O9" s="221">
        <f>VLOOKUP($AY$2,'別紙(連記式)'!$A$8:$BV$37,9,0)</f>
        <v>0</v>
      </c>
      <c r="P9" s="180"/>
      <c r="Q9" s="180"/>
      <c r="R9" s="180"/>
      <c r="S9" s="180"/>
      <c r="T9" s="180"/>
      <c r="U9" s="180"/>
      <c r="V9" s="180"/>
      <c r="W9" s="180"/>
      <c r="X9" s="180"/>
      <c r="Y9" s="180"/>
      <c r="Z9" s="180"/>
      <c r="AA9" s="180"/>
      <c r="AB9" s="180"/>
      <c r="AC9" s="180"/>
      <c r="AD9" s="180"/>
      <c r="AE9" s="180"/>
      <c r="AF9" s="180"/>
      <c r="AG9" s="180"/>
      <c r="AH9" s="181"/>
      <c r="AI9" s="222" t="s">
        <v>35</v>
      </c>
      <c r="AJ9" s="222"/>
      <c r="AK9" s="222"/>
      <c r="AL9" s="222"/>
      <c r="AM9" s="222"/>
      <c r="AN9" s="222"/>
      <c r="AO9" s="222"/>
      <c r="AP9" s="222"/>
      <c r="AQ9" s="222"/>
      <c r="AR9" s="222"/>
      <c r="AS9" s="222"/>
      <c r="AT9" s="222"/>
      <c r="AU9" s="222"/>
      <c r="AV9" s="222"/>
    </row>
    <row r="10" spans="2:51" ht="17.25" customHeight="1">
      <c r="B10" s="182"/>
      <c r="C10" s="183"/>
      <c r="D10" s="183"/>
      <c r="E10" s="183"/>
      <c r="F10" s="183"/>
      <c r="G10" s="183"/>
      <c r="H10" s="183"/>
      <c r="I10" s="183"/>
      <c r="J10" s="183"/>
      <c r="K10" s="183"/>
      <c r="L10" s="183"/>
      <c r="M10" s="183"/>
      <c r="N10" s="184"/>
      <c r="O10" s="182"/>
      <c r="P10" s="183"/>
      <c r="Q10" s="183"/>
      <c r="R10" s="183"/>
      <c r="S10" s="183"/>
      <c r="T10" s="183"/>
      <c r="U10" s="183"/>
      <c r="V10" s="183"/>
      <c r="W10" s="183"/>
      <c r="X10" s="183"/>
      <c r="Y10" s="183"/>
      <c r="Z10" s="183"/>
      <c r="AA10" s="183"/>
      <c r="AB10" s="183"/>
      <c r="AC10" s="183"/>
      <c r="AD10" s="183"/>
      <c r="AE10" s="183"/>
      <c r="AF10" s="183"/>
      <c r="AG10" s="183"/>
      <c r="AH10" s="184"/>
      <c r="AI10" s="223">
        <f>VLOOKUP($AY$2,'別紙(連記式)'!$A$8:$BV$37,10,0)</f>
        <v>0</v>
      </c>
      <c r="AJ10" s="223"/>
      <c r="AK10" s="223"/>
      <c r="AL10" s="223"/>
      <c r="AM10" s="223"/>
      <c r="AN10" s="223"/>
      <c r="AO10" s="223"/>
      <c r="AP10" s="223"/>
      <c r="AQ10" s="223"/>
      <c r="AR10" s="223"/>
      <c r="AS10" s="223"/>
      <c r="AT10" s="223"/>
      <c r="AU10" s="223"/>
      <c r="AV10" s="223"/>
    </row>
    <row r="11" spans="2:51" ht="15.75" customHeight="1">
      <c r="B11" s="221" t="s">
        <v>32</v>
      </c>
      <c r="C11" s="180"/>
      <c r="D11" s="180"/>
      <c r="E11" s="180"/>
      <c r="F11" s="180"/>
      <c r="G11" s="180"/>
      <c r="H11" s="180"/>
      <c r="I11" s="180"/>
      <c r="J11" s="180"/>
      <c r="K11" s="180"/>
      <c r="L11" s="180"/>
      <c r="M11" s="180"/>
      <c r="N11" s="181"/>
      <c r="O11" s="221" t="s">
        <v>194</v>
      </c>
      <c r="P11" s="180"/>
      <c r="Q11" s="180"/>
      <c r="R11" s="180"/>
      <c r="S11" s="180"/>
      <c r="T11" s="180"/>
      <c r="U11" s="180"/>
      <c r="V11" s="180"/>
      <c r="W11" s="180"/>
      <c r="X11" s="180"/>
      <c r="Y11" s="180"/>
      <c r="Z11" s="180"/>
      <c r="AA11" s="180"/>
      <c r="AB11" s="180"/>
      <c r="AC11" s="180"/>
      <c r="AD11" s="180"/>
      <c r="AE11" s="180"/>
      <c r="AF11" s="180"/>
      <c r="AG11" s="180"/>
      <c r="AH11" s="180"/>
      <c r="AI11" s="180"/>
      <c r="AJ11" s="224"/>
      <c r="AK11" s="224"/>
      <c r="AL11" s="224"/>
      <c r="AM11" s="224"/>
      <c r="AN11" s="224"/>
      <c r="AO11" s="224"/>
      <c r="AP11" s="224"/>
      <c r="AQ11" s="224"/>
      <c r="AR11" s="224"/>
      <c r="AS11" s="224"/>
      <c r="AT11" s="224"/>
      <c r="AU11" s="224"/>
      <c r="AV11" s="225"/>
    </row>
    <row r="12" spans="2:51" ht="15.75" customHeight="1">
      <c r="B12" s="182"/>
      <c r="C12" s="183"/>
      <c r="D12" s="183"/>
      <c r="E12" s="183"/>
      <c r="F12" s="183"/>
      <c r="G12" s="183"/>
      <c r="H12" s="183"/>
      <c r="I12" s="183"/>
      <c r="J12" s="183"/>
      <c r="K12" s="183"/>
      <c r="L12" s="183"/>
      <c r="M12" s="183"/>
      <c r="N12" s="184"/>
      <c r="O12" s="182"/>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2:51" ht="18.600000000000001" customHeight="1">
      <c r="B13" s="194" t="s">
        <v>172</v>
      </c>
      <c r="C13" s="195"/>
      <c r="D13" s="195"/>
      <c r="E13" s="195"/>
      <c r="F13" s="195"/>
      <c r="G13" s="195"/>
      <c r="H13" s="195"/>
      <c r="I13" s="195"/>
      <c r="J13" s="195"/>
      <c r="K13" s="195"/>
      <c r="L13" s="195"/>
      <c r="M13" s="195"/>
      <c r="N13" s="196"/>
      <c r="O13" s="200">
        <f>VLOOKUP($AY$2,'別紙(連記式)'!$A$8:$BV$37,11,0)</f>
        <v>0</v>
      </c>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c r="AM13" s="206" t="s">
        <v>30</v>
      </c>
      <c r="AN13" s="207"/>
      <c r="AO13" s="207"/>
      <c r="AP13" s="207"/>
      <c r="AQ13" s="207"/>
      <c r="AR13" s="207"/>
      <c r="AS13" s="207"/>
      <c r="AT13" s="207"/>
      <c r="AU13" s="207"/>
      <c r="AV13" s="208"/>
    </row>
    <row r="14" spans="2:51" ht="18.600000000000001" customHeight="1">
      <c r="B14" s="197"/>
      <c r="C14" s="198"/>
      <c r="D14" s="198"/>
      <c r="E14" s="198"/>
      <c r="F14" s="198"/>
      <c r="G14" s="198"/>
      <c r="H14" s="198"/>
      <c r="I14" s="198"/>
      <c r="J14" s="198"/>
      <c r="K14" s="198"/>
      <c r="L14" s="198"/>
      <c r="M14" s="198"/>
      <c r="N14" s="199"/>
      <c r="O14" s="203"/>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c r="AM14" s="209">
        <f>VLOOKUP($AY$2,'別紙(連記式)'!$A$8:$BV$37,12,0)</f>
        <v>0</v>
      </c>
      <c r="AN14" s="210"/>
      <c r="AO14" s="210"/>
      <c r="AP14" s="210"/>
      <c r="AQ14" s="210"/>
      <c r="AR14" s="210"/>
      <c r="AS14" s="210"/>
      <c r="AT14" s="210"/>
      <c r="AU14" s="210"/>
      <c r="AV14" s="211"/>
    </row>
    <row r="15" spans="2:51" ht="18.600000000000001" customHeight="1">
      <c r="B15" s="160" t="s">
        <v>46</v>
      </c>
      <c r="C15" s="161"/>
      <c r="D15" s="161"/>
      <c r="E15" s="161"/>
      <c r="F15" s="161"/>
      <c r="G15" s="161"/>
      <c r="H15" s="161"/>
      <c r="I15" s="161"/>
      <c r="J15" s="161"/>
      <c r="K15" s="161"/>
      <c r="L15" s="161"/>
      <c r="M15" s="161"/>
      <c r="N15" s="162"/>
      <c r="O15" s="215">
        <f>VLOOKUP($AY$2,'別紙(連記式)'!$A$8:$BV$37,13,0)</f>
        <v>0</v>
      </c>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7"/>
    </row>
    <row r="16" spans="2:51" ht="18.600000000000001" customHeight="1">
      <c r="B16" s="212"/>
      <c r="C16" s="213"/>
      <c r="D16" s="213"/>
      <c r="E16" s="213"/>
      <c r="F16" s="213"/>
      <c r="G16" s="213"/>
      <c r="H16" s="213"/>
      <c r="I16" s="213"/>
      <c r="J16" s="213"/>
      <c r="K16" s="213"/>
      <c r="L16" s="213"/>
      <c r="M16" s="213"/>
      <c r="N16" s="214"/>
      <c r="O16" s="218"/>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20"/>
    </row>
    <row r="17" spans="2:48" ht="24.75" customHeight="1">
      <c r="B17" s="221" t="s">
        <v>64</v>
      </c>
      <c r="C17" s="180"/>
      <c r="D17" s="180"/>
      <c r="E17" s="180"/>
      <c r="F17" s="180"/>
      <c r="G17" s="180"/>
      <c r="H17" s="180"/>
      <c r="I17" s="180"/>
      <c r="J17" s="180"/>
      <c r="K17" s="180"/>
      <c r="L17" s="180"/>
      <c r="M17" s="180"/>
      <c r="N17" s="181"/>
      <c r="O17" s="227" t="s">
        <v>62</v>
      </c>
      <c r="P17" s="228"/>
      <c r="Q17" s="228"/>
      <c r="R17" s="228"/>
      <c r="S17" s="228"/>
      <c r="T17" s="228"/>
      <c r="U17" s="228"/>
      <c r="V17" s="228"/>
      <c r="W17" s="228"/>
      <c r="X17" s="228"/>
      <c r="Y17" s="228"/>
      <c r="Z17" s="228"/>
      <c r="AA17" s="228"/>
      <c r="AB17" s="228"/>
      <c r="AC17" s="228"/>
      <c r="AD17" s="228"/>
      <c r="AE17" s="229"/>
      <c r="AF17" s="230" t="s">
        <v>48</v>
      </c>
      <c r="AG17" s="231"/>
      <c r="AH17" s="231"/>
      <c r="AI17" s="231"/>
      <c r="AJ17" s="232">
        <f>VLOOKUP($AY$2,'別紙(連記式)'!$A$8:$BV$37,16,0)</f>
        <v>0</v>
      </c>
      <c r="AK17" s="232"/>
      <c r="AL17" s="232"/>
      <c r="AM17" s="232"/>
      <c r="AN17" s="232"/>
      <c r="AO17" s="232"/>
      <c r="AP17" s="232"/>
      <c r="AQ17" s="232"/>
      <c r="AR17" s="232"/>
      <c r="AS17" s="232"/>
      <c r="AT17" s="232"/>
      <c r="AU17" s="232"/>
      <c r="AV17" s="233"/>
    </row>
    <row r="18" spans="2:48" ht="24.75" customHeight="1">
      <c r="B18" s="226"/>
      <c r="C18" s="224"/>
      <c r="D18" s="224"/>
      <c r="E18" s="224"/>
      <c r="F18" s="224"/>
      <c r="G18" s="224"/>
      <c r="H18" s="224"/>
      <c r="I18" s="224"/>
      <c r="J18" s="224"/>
      <c r="K18" s="224"/>
      <c r="L18" s="224"/>
      <c r="M18" s="224"/>
      <c r="N18" s="225"/>
      <c r="O18" s="234" t="s">
        <v>71</v>
      </c>
      <c r="P18" s="235"/>
      <c r="Q18" s="235"/>
      <c r="R18" s="235"/>
      <c r="S18" s="236">
        <f>VLOOKUP($AY$2,'別紙(連記式)'!$A$8:$BV$37,14,0)</f>
        <v>0</v>
      </c>
      <c r="T18" s="236"/>
      <c r="U18" s="236"/>
      <c r="V18" s="236"/>
      <c r="W18" s="236"/>
      <c r="X18" s="236"/>
      <c r="Y18" s="236"/>
      <c r="Z18" s="236"/>
      <c r="AA18" s="236"/>
      <c r="AB18" s="236"/>
      <c r="AC18" s="236"/>
      <c r="AD18" s="236"/>
      <c r="AE18" s="237"/>
      <c r="AF18" s="238"/>
      <c r="AG18" s="239"/>
      <c r="AH18" s="239"/>
      <c r="AI18" s="239"/>
      <c r="AJ18" s="239"/>
      <c r="AK18" s="239"/>
      <c r="AL18" s="239"/>
      <c r="AM18" s="239"/>
      <c r="AN18" s="239"/>
      <c r="AO18" s="239"/>
      <c r="AP18" s="239"/>
      <c r="AQ18" s="239"/>
      <c r="AR18" s="239"/>
      <c r="AS18" s="239"/>
      <c r="AT18" s="239"/>
      <c r="AU18" s="239"/>
      <c r="AV18" s="240"/>
    </row>
    <row r="19" spans="2:48" ht="24.75" customHeight="1">
      <c r="B19" s="182"/>
      <c r="C19" s="183"/>
      <c r="D19" s="183"/>
      <c r="E19" s="183"/>
      <c r="F19" s="183"/>
      <c r="G19" s="183"/>
      <c r="H19" s="183"/>
      <c r="I19" s="183"/>
      <c r="J19" s="183"/>
      <c r="K19" s="183"/>
      <c r="L19" s="183"/>
      <c r="M19" s="183"/>
      <c r="N19" s="184"/>
      <c r="O19" s="234" t="s">
        <v>72</v>
      </c>
      <c r="P19" s="235"/>
      <c r="Q19" s="235"/>
      <c r="R19" s="235"/>
      <c r="S19" s="232">
        <f>VLOOKUP($AY$2,'別紙(連記式)'!$A$8:$BV$37,15,0)</f>
        <v>0</v>
      </c>
      <c r="T19" s="232"/>
      <c r="U19" s="232"/>
      <c r="V19" s="232"/>
      <c r="W19" s="232"/>
      <c r="X19" s="232"/>
      <c r="Y19" s="232"/>
      <c r="Z19" s="232"/>
      <c r="AA19" s="232"/>
      <c r="AB19" s="232"/>
      <c r="AC19" s="232"/>
      <c r="AD19" s="232"/>
      <c r="AE19" s="233"/>
      <c r="AF19" s="241"/>
      <c r="AG19" s="242"/>
      <c r="AH19" s="242"/>
      <c r="AI19" s="242"/>
      <c r="AJ19" s="242"/>
      <c r="AK19" s="242"/>
      <c r="AL19" s="242"/>
      <c r="AM19" s="242"/>
      <c r="AN19" s="242"/>
      <c r="AO19" s="242"/>
      <c r="AP19" s="242"/>
      <c r="AQ19" s="242"/>
      <c r="AR19" s="242"/>
      <c r="AS19" s="242"/>
      <c r="AT19" s="242"/>
      <c r="AU19" s="242"/>
      <c r="AV19" s="243"/>
    </row>
    <row r="20" spans="2:48" ht="24.75" customHeight="1">
      <c r="B20" s="247" t="s">
        <v>73</v>
      </c>
      <c r="C20" s="248"/>
      <c r="D20" s="248"/>
      <c r="E20" s="248"/>
      <c r="F20" s="248"/>
      <c r="G20" s="248"/>
      <c r="H20" s="248"/>
      <c r="I20" s="248"/>
      <c r="J20" s="248"/>
      <c r="K20" s="248"/>
      <c r="L20" s="248"/>
      <c r="M20" s="248"/>
      <c r="N20" s="249"/>
      <c r="O20" s="234" t="s">
        <v>79</v>
      </c>
      <c r="P20" s="235"/>
      <c r="Q20" s="235"/>
      <c r="R20" s="235"/>
      <c r="S20" s="232">
        <f>VLOOKUP($AY$2,'別紙(連記式)'!$A$8:$BV$37,17,0)</f>
        <v>0</v>
      </c>
      <c r="T20" s="232"/>
      <c r="U20" s="232"/>
      <c r="V20" s="232"/>
      <c r="W20" s="232"/>
      <c r="X20" s="232"/>
      <c r="Y20" s="232"/>
      <c r="Z20" s="232"/>
      <c r="AA20" s="232"/>
      <c r="AB20" s="232"/>
      <c r="AC20" s="232"/>
      <c r="AD20" s="232"/>
      <c r="AE20" s="233"/>
      <c r="AF20" s="241"/>
      <c r="AG20" s="242"/>
      <c r="AH20" s="242"/>
      <c r="AI20" s="242"/>
      <c r="AJ20" s="242"/>
      <c r="AK20" s="242"/>
      <c r="AL20" s="242"/>
      <c r="AM20" s="242"/>
      <c r="AN20" s="242"/>
      <c r="AO20" s="242"/>
      <c r="AP20" s="242"/>
      <c r="AQ20" s="242"/>
      <c r="AR20" s="242"/>
      <c r="AS20" s="242"/>
      <c r="AT20" s="242"/>
      <c r="AU20" s="242"/>
      <c r="AV20" s="243"/>
    </row>
    <row r="21" spans="2:48" ht="24.75" customHeight="1">
      <c r="B21" s="247" t="s">
        <v>78</v>
      </c>
      <c r="C21" s="248"/>
      <c r="D21" s="248"/>
      <c r="E21" s="248"/>
      <c r="F21" s="248"/>
      <c r="G21" s="248"/>
      <c r="H21" s="248"/>
      <c r="I21" s="248"/>
      <c r="J21" s="248"/>
      <c r="K21" s="248"/>
      <c r="L21" s="248"/>
      <c r="M21" s="248"/>
      <c r="N21" s="249"/>
      <c r="O21" s="234" t="s">
        <v>79</v>
      </c>
      <c r="P21" s="235"/>
      <c r="Q21" s="235"/>
      <c r="R21" s="235"/>
      <c r="S21" s="232">
        <f>VLOOKUP($AY$2,'別紙(連記式)'!$A$8:$BV$37,18,0)</f>
        <v>0</v>
      </c>
      <c r="T21" s="232"/>
      <c r="U21" s="232"/>
      <c r="V21" s="232"/>
      <c r="W21" s="232"/>
      <c r="X21" s="232"/>
      <c r="Y21" s="232"/>
      <c r="Z21" s="232"/>
      <c r="AA21" s="232"/>
      <c r="AB21" s="232"/>
      <c r="AC21" s="232"/>
      <c r="AD21" s="232"/>
      <c r="AE21" s="233"/>
      <c r="AF21" s="244"/>
      <c r="AG21" s="245"/>
      <c r="AH21" s="245"/>
      <c r="AI21" s="245"/>
      <c r="AJ21" s="245"/>
      <c r="AK21" s="245"/>
      <c r="AL21" s="245"/>
      <c r="AM21" s="245"/>
      <c r="AN21" s="245"/>
      <c r="AO21" s="245"/>
      <c r="AP21" s="245"/>
      <c r="AQ21" s="245"/>
      <c r="AR21" s="245"/>
      <c r="AS21" s="245"/>
      <c r="AT21" s="245"/>
      <c r="AU21" s="245"/>
      <c r="AV21" s="246"/>
    </row>
    <row r="22" spans="2:48" ht="24.75" customHeight="1">
      <c r="B22" s="179" t="s">
        <v>9</v>
      </c>
      <c r="C22" s="180"/>
      <c r="D22" s="180"/>
      <c r="E22" s="180"/>
      <c r="F22" s="180"/>
      <c r="G22" s="250"/>
      <c r="H22" s="254" t="s">
        <v>4</v>
      </c>
      <c r="I22" s="180"/>
      <c r="J22" s="180"/>
      <c r="K22" s="180"/>
      <c r="L22" s="180"/>
      <c r="M22" s="180"/>
      <c r="N22" s="181"/>
      <c r="O22" s="259" t="s">
        <v>62</v>
      </c>
      <c r="P22" s="260"/>
      <c r="Q22" s="260"/>
      <c r="R22" s="260"/>
      <c r="S22" s="260"/>
      <c r="T22" s="260"/>
      <c r="U22" s="260"/>
      <c r="V22" s="260"/>
      <c r="W22" s="260"/>
      <c r="X22" s="260"/>
      <c r="Y22" s="260"/>
      <c r="Z22" s="260"/>
      <c r="AA22" s="260"/>
      <c r="AB22" s="260"/>
      <c r="AC22" s="260"/>
      <c r="AD22" s="260"/>
      <c r="AE22" s="261"/>
      <c r="AF22" s="272" t="s">
        <v>48</v>
      </c>
      <c r="AG22" s="273"/>
      <c r="AH22" s="273"/>
      <c r="AI22" s="273"/>
      <c r="AJ22" s="260">
        <f>VLOOKUP($AY$2,'別紙(連記式)'!$A$8:$BV$37,22,0)</f>
        <v>0</v>
      </c>
      <c r="AK22" s="260"/>
      <c r="AL22" s="260"/>
      <c r="AM22" s="260"/>
      <c r="AN22" s="260"/>
      <c r="AO22" s="260"/>
      <c r="AP22" s="260"/>
      <c r="AQ22" s="260"/>
      <c r="AR22" s="260"/>
      <c r="AS22" s="260"/>
      <c r="AT22" s="260"/>
      <c r="AU22" s="260"/>
      <c r="AV22" s="261"/>
    </row>
    <row r="23" spans="2:48" ht="24.75" customHeight="1">
      <c r="B23" s="251"/>
      <c r="C23" s="224"/>
      <c r="D23" s="224"/>
      <c r="E23" s="224"/>
      <c r="F23" s="224"/>
      <c r="G23" s="252"/>
      <c r="H23" s="255"/>
      <c r="I23" s="224"/>
      <c r="J23" s="224"/>
      <c r="K23" s="224"/>
      <c r="L23" s="224"/>
      <c r="M23" s="224"/>
      <c r="N23" s="225"/>
      <c r="O23" s="262" t="s">
        <v>63</v>
      </c>
      <c r="P23" s="263"/>
      <c r="Q23" s="263"/>
      <c r="R23" s="263"/>
      <c r="S23" s="232">
        <f>VLOOKUP($AY$2,'別紙(連記式)'!$A$8:$BV$37,19,0)</f>
        <v>0</v>
      </c>
      <c r="T23" s="232"/>
      <c r="U23" s="232"/>
      <c r="V23" s="232"/>
      <c r="W23" s="232"/>
      <c r="X23" s="232"/>
      <c r="Y23" s="232"/>
      <c r="Z23" s="232"/>
      <c r="AA23" s="232"/>
      <c r="AB23" s="264"/>
      <c r="AC23" s="264"/>
      <c r="AD23" s="264"/>
      <c r="AE23" s="265"/>
      <c r="AF23" s="266"/>
      <c r="AG23" s="267"/>
      <c r="AH23" s="267"/>
      <c r="AI23" s="267"/>
      <c r="AJ23" s="267"/>
      <c r="AK23" s="267"/>
      <c r="AL23" s="267"/>
      <c r="AM23" s="267"/>
      <c r="AN23" s="267"/>
      <c r="AO23" s="267"/>
      <c r="AP23" s="267"/>
      <c r="AQ23" s="267"/>
      <c r="AR23" s="267"/>
      <c r="AS23" s="267"/>
      <c r="AT23" s="267"/>
      <c r="AU23" s="267"/>
      <c r="AV23" s="268"/>
    </row>
    <row r="24" spans="2:48" ht="24.75" customHeight="1">
      <c r="B24" s="251"/>
      <c r="C24" s="224"/>
      <c r="D24" s="224"/>
      <c r="E24" s="224"/>
      <c r="F24" s="224"/>
      <c r="G24" s="252"/>
      <c r="H24" s="255"/>
      <c r="I24" s="224"/>
      <c r="J24" s="224"/>
      <c r="K24" s="224"/>
      <c r="L24" s="224"/>
      <c r="M24" s="224"/>
      <c r="N24" s="225"/>
      <c r="O24" s="234" t="s">
        <v>71</v>
      </c>
      <c r="P24" s="235"/>
      <c r="Q24" s="235"/>
      <c r="R24" s="235"/>
      <c r="S24" s="232">
        <f>VLOOKUP($AY$2,'別紙(連記式)'!$A$8:$BV$37,20,0)</f>
        <v>0</v>
      </c>
      <c r="T24" s="232"/>
      <c r="U24" s="232"/>
      <c r="V24" s="232"/>
      <c r="W24" s="232"/>
      <c r="X24" s="232"/>
      <c r="Y24" s="232"/>
      <c r="Z24" s="232"/>
      <c r="AA24" s="232"/>
      <c r="AB24" s="264"/>
      <c r="AC24" s="264"/>
      <c r="AD24" s="264"/>
      <c r="AE24" s="265"/>
      <c r="AF24" s="241"/>
      <c r="AG24" s="242"/>
      <c r="AH24" s="242"/>
      <c r="AI24" s="242"/>
      <c r="AJ24" s="242"/>
      <c r="AK24" s="242"/>
      <c r="AL24" s="242"/>
      <c r="AM24" s="242"/>
      <c r="AN24" s="242"/>
      <c r="AO24" s="242"/>
      <c r="AP24" s="242"/>
      <c r="AQ24" s="242"/>
      <c r="AR24" s="242"/>
      <c r="AS24" s="242"/>
      <c r="AT24" s="242"/>
      <c r="AU24" s="242"/>
      <c r="AV24" s="243"/>
    </row>
    <row r="25" spans="2:48" ht="24.75" customHeight="1">
      <c r="B25" s="251"/>
      <c r="C25" s="224"/>
      <c r="D25" s="224"/>
      <c r="E25" s="224"/>
      <c r="F25" s="224"/>
      <c r="G25" s="252"/>
      <c r="H25" s="256"/>
      <c r="I25" s="257"/>
      <c r="J25" s="257"/>
      <c r="K25" s="257"/>
      <c r="L25" s="257"/>
      <c r="M25" s="257"/>
      <c r="N25" s="258"/>
      <c r="O25" s="234" t="s">
        <v>72</v>
      </c>
      <c r="P25" s="235"/>
      <c r="Q25" s="235"/>
      <c r="R25" s="235"/>
      <c r="S25" s="232">
        <f>VLOOKUP($AY$2,'別紙(連記式)'!$A$8:$BV$37,21,0)</f>
        <v>0</v>
      </c>
      <c r="T25" s="232"/>
      <c r="U25" s="232"/>
      <c r="V25" s="232"/>
      <c r="W25" s="232"/>
      <c r="X25" s="232"/>
      <c r="Y25" s="232"/>
      <c r="Z25" s="232"/>
      <c r="AA25" s="232"/>
      <c r="AB25" s="264"/>
      <c r="AC25" s="264"/>
      <c r="AD25" s="264"/>
      <c r="AE25" s="265"/>
      <c r="AF25" s="269"/>
      <c r="AG25" s="270"/>
      <c r="AH25" s="270"/>
      <c r="AI25" s="270"/>
      <c r="AJ25" s="270"/>
      <c r="AK25" s="270"/>
      <c r="AL25" s="270"/>
      <c r="AM25" s="270"/>
      <c r="AN25" s="270"/>
      <c r="AO25" s="270"/>
      <c r="AP25" s="270"/>
      <c r="AQ25" s="270"/>
      <c r="AR25" s="270"/>
      <c r="AS25" s="270"/>
      <c r="AT25" s="270"/>
      <c r="AU25" s="270"/>
      <c r="AV25" s="271"/>
    </row>
    <row r="26" spans="2:48" ht="24.75" customHeight="1">
      <c r="B26" s="226"/>
      <c r="C26" s="224"/>
      <c r="D26" s="224"/>
      <c r="E26" s="224"/>
      <c r="F26" s="224"/>
      <c r="G26" s="252"/>
      <c r="H26" s="274" t="s">
        <v>5</v>
      </c>
      <c r="I26" s="275"/>
      <c r="J26" s="275"/>
      <c r="K26" s="275"/>
      <c r="L26" s="275"/>
      <c r="M26" s="275"/>
      <c r="N26" s="276"/>
      <c r="O26" s="227" t="s">
        <v>62</v>
      </c>
      <c r="P26" s="228"/>
      <c r="Q26" s="228"/>
      <c r="R26" s="228"/>
      <c r="S26" s="228"/>
      <c r="T26" s="228"/>
      <c r="U26" s="228"/>
      <c r="V26" s="228"/>
      <c r="W26" s="228"/>
      <c r="X26" s="228"/>
      <c r="Y26" s="228"/>
      <c r="Z26" s="228"/>
      <c r="AA26" s="228"/>
      <c r="AB26" s="228"/>
      <c r="AC26" s="228"/>
      <c r="AD26" s="228"/>
      <c r="AE26" s="229"/>
      <c r="AF26" s="262" t="s">
        <v>48</v>
      </c>
      <c r="AG26" s="263"/>
      <c r="AH26" s="263"/>
      <c r="AI26" s="263"/>
      <c r="AJ26" s="232">
        <f>VLOOKUP($AY$2,'別紙(連記式)'!$A$8:$BV$37,26,0)</f>
        <v>0</v>
      </c>
      <c r="AK26" s="232"/>
      <c r="AL26" s="232"/>
      <c r="AM26" s="232"/>
      <c r="AN26" s="232"/>
      <c r="AO26" s="232"/>
      <c r="AP26" s="232"/>
      <c r="AQ26" s="232"/>
      <c r="AR26" s="232"/>
      <c r="AS26" s="264" t="s">
        <v>39</v>
      </c>
      <c r="AT26" s="264"/>
      <c r="AU26" s="264"/>
      <c r="AV26" s="265"/>
    </row>
    <row r="27" spans="2:48" ht="24.75" customHeight="1">
      <c r="B27" s="226"/>
      <c r="C27" s="224"/>
      <c r="D27" s="224"/>
      <c r="E27" s="224"/>
      <c r="F27" s="224"/>
      <c r="G27" s="252"/>
      <c r="H27" s="255"/>
      <c r="I27" s="224"/>
      <c r="J27" s="224"/>
      <c r="K27" s="224"/>
      <c r="L27" s="224"/>
      <c r="M27" s="224"/>
      <c r="N27" s="225"/>
      <c r="O27" s="262" t="s">
        <v>63</v>
      </c>
      <c r="P27" s="263"/>
      <c r="Q27" s="263"/>
      <c r="R27" s="263"/>
      <c r="S27" s="232">
        <f>VLOOKUP($AY$2,'別紙(連記式)'!$A$8:$BV$37,23,0)</f>
        <v>0</v>
      </c>
      <c r="T27" s="232"/>
      <c r="U27" s="232"/>
      <c r="V27" s="232"/>
      <c r="W27" s="232"/>
      <c r="X27" s="232"/>
      <c r="Y27" s="232"/>
      <c r="Z27" s="232"/>
      <c r="AA27" s="232"/>
      <c r="AB27" s="264" t="s">
        <v>39</v>
      </c>
      <c r="AC27" s="264"/>
      <c r="AD27" s="264"/>
      <c r="AE27" s="265"/>
      <c r="AF27" s="266"/>
      <c r="AG27" s="267"/>
      <c r="AH27" s="267"/>
      <c r="AI27" s="267"/>
      <c r="AJ27" s="267"/>
      <c r="AK27" s="267"/>
      <c r="AL27" s="267"/>
      <c r="AM27" s="267"/>
      <c r="AN27" s="267"/>
      <c r="AO27" s="267"/>
      <c r="AP27" s="267"/>
      <c r="AQ27" s="267"/>
      <c r="AR27" s="267"/>
      <c r="AS27" s="267"/>
      <c r="AT27" s="267"/>
      <c r="AU27" s="267"/>
      <c r="AV27" s="268"/>
    </row>
    <row r="28" spans="2:48" ht="24.75" customHeight="1">
      <c r="B28" s="226"/>
      <c r="C28" s="224"/>
      <c r="D28" s="224"/>
      <c r="E28" s="224"/>
      <c r="F28" s="224"/>
      <c r="G28" s="252"/>
      <c r="H28" s="255"/>
      <c r="I28" s="224"/>
      <c r="J28" s="224"/>
      <c r="K28" s="224"/>
      <c r="L28" s="224"/>
      <c r="M28" s="224"/>
      <c r="N28" s="225"/>
      <c r="O28" s="234" t="s">
        <v>71</v>
      </c>
      <c r="P28" s="235"/>
      <c r="Q28" s="235"/>
      <c r="R28" s="235"/>
      <c r="S28" s="232">
        <f>VLOOKUP($AY$2,'別紙(連記式)'!$A$8:$BV$37,24,0)</f>
        <v>0</v>
      </c>
      <c r="T28" s="232"/>
      <c r="U28" s="232"/>
      <c r="V28" s="232"/>
      <c r="W28" s="232"/>
      <c r="X28" s="232"/>
      <c r="Y28" s="232"/>
      <c r="Z28" s="232"/>
      <c r="AA28" s="232"/>
      <c r="AB28" s="264" t="s">
        <v>39</v>
      </c>
      <c r="AC28" s="264"/>
      <c r="AD28" s="264"/>
      <c r="AE28" s="265"/>
      <c r="AF28" s="241"/>
      <c r="AG28" s="242"/>
      <c r="AH28" s="242"/>
      <c r="AI28" s="242"/>
      <c r="AJ28" s="242"/>
      <c r="AK28" s="242"/>
      <c r="AL28" s="242"/>
      <c r="AM28" s="242"/>
      <c r="AN28" s="242"/>
      <c r="AO28" s="242"/>
      <c r="AP28" s="242"/>
      <c r="AQ28" s="242"/>
      <c r="AR28" s="242"/>
      <c r="AS28" s="242"/>
      <c r="AT28" s="242"/>
      <c r="AU28" s="242"/>
      <c r="AV28" s="243"/>
    </row>
    <row r="29" spans="2:48" ht="24.75" customHeight="1">
      <c r="B29" s="226"/>
      <c r="C29" s="224"/>
      <c r="D29" s="224"/>
      <c r="E29" s="224"/>
      <c r="F29" s="224"/>
      <c r="G29" s="252"/>
      <c r="H29" s="256"/>
      <c r="I29" s="257"/>
      <c r="J29" s="257"/>
      <c r="K29" s="257"/>
      <c r="L29" s="257"/>
      <c r="M29" s="257"/>
      <c r="N29" s="258"/>
      <c r="O29" s="234" t="s">
        <v>72</v>
      </c>
      <c r="P29" s="235"/>
      <c r="Q29" s="235"/>
      <c r="R29" s="235"/>
      <c r="S29" s="232">
        <f>VLOOKUP($AY$2,'別紙(連記式)'!$A$8:$BV$37,25,0)</f>
        <v>0</v>
      </c>
      <c r="T29" s="232"/>
      <c r="U29" s="232"/>
      <c r="V29" s="232"/>
      <c r="W29" s="232"/>
      <c r="X29" s="232"/>
      <c r="Y29" s="232"/>
      <c r="Z29" s="232"/>
      <c r="AA29" s="232"/>
      <c r="AB29" s="264" t="s">
        <v>39</v>
      </c>
      <c r="AC29" s="264"/>
      <c r="AD29" s="264"/>
      <c r="AE29" s="265"/>
      <c r="AF29" s="269"/>
      <c r="AG29" s="270"/>
      <c r="AH29" s="270"/>
      <c r="AI29" s="270"/>
      <c r="AJ29" s="270"/>
      <c r="AK29" s="270"/>
      <c r="AL29" s="270"/>
      <c r="AM29" s="270"/>
      <c r="AN29" s="270"/>
      <c r="AO29" s="270"/>
      <c r="AP29" s="270"/>
      <c r="AQ29" s="270"/>
      <c r="AR29" s="270"/>
      <c r="AS29" s="270"/>
      <c r="AT29" s="270"/>
      <c r="AU29" s="270"/>
      <c r="AV29" s="271"/>
    </row>
    <row r="30" spans="2:48" ht="24.75" customHeight="1">
      <c r="B30" s="226"/>
      <c r="C30" s="224"/>
      <c r="D30" s="224"/>
      <c r="E30" s="224"/>
      <c r="F30" s="224"/>
      <c r="G30" s="252"/>
      <c r="H30" s="274" t="s">
        <v>74</v>
      </c>
      <c r="I30" s="275"/>
      <c r="J30" s="275"/>
      <c r="K30" s="275"/>
      <c r="L30" s="275"/>
      <c r="M30" s="275"/>
      <c r="N30" s="276"/>
      <c r="O30" s="227" t="s">
        <v>62</v>
      </c>
      <c r="P30" s="228"/>
      <c r="Q30" s="228"/>
      <c r="R30" s="228"/>
      <c r="S30" s="228"/>
      <c r="T30" s="228"/>
      <c r="U30" s="228"/>
      <c r="V30" s="228"/>
      <c r="W30" s="228"/>
      <c r="X30" s="228"/>
      <c r="Y30" s="228"/>
      <c r="Z30" s="228"/>
      <c r="AA30" s="228"/>
      <c r="AB30" s="228"/>
      <c r="AC30" s="228"/>
      <c r="AD30" s="228"/>
      <c r="AE30" s="229"/>
      <c r="AF30" s="266"/>
      <c r="AG30" s="267"/>
      <c r="AH30" s="267"/>
      <c r="AI30" s="267"/>
      <c r="AJ30" s="267"/>
      <c r="AK30" s="267"/>
      <c r="AL30" s="267"/>
      <c r="AM30" s="267"/>
      <c r="AN30" s="267"/>
      <c r="AO30" s="267"/>
      <c r="AP30" s="267"/>
      <c r="AQ30" s="267"/>
      <c r="AR30" s="267"/>
      <c r="AS30" s="267"/>
      <c r="AT30" s="267"/>
      <c r="AU30" s="267"/>
      <c r="AV30" s="268"/>
    </row>
    <row r="31" spans="2:48" ht="24.75" customHeight="1">
      <c r="B31" s="226"/>
      <c r="C31" s="224"/>
      <c r="D31" s="224"/>
      <c r="E31" s="224"/>
      <c r="F31" s="224"/>
      <c r="G31" s="252"/>
      <c r="H31" s="255"/>
      <c r="I31" s="224"/>
      <c r="J31" s="224"/>
      <c r="K31" s="224"/>
      <c r="L31" s="224"/>
      <c r="M31" s="224"/>
      <c r="N31" s="225"/>
      <c r="O31" s="234" t="s">
        <v>71</v>
      </c>
      <c r="P31" s="235"/>
      <c r="Q31" s="235"/>
      <c r="R31" s="235"/>
      <c r="S31" s="277">
        <f>VLOOKUP($AY$2,'別紙(連記式)'!$A$8:$BV$37,27,0)</f>
        <v>0</v>
      </c>
      <c r="T31" s="277"/>
      <c r="U31" s="277"/>
      <c r="V31" s="236" t="s">
        <v>75</v>
      </c>
      <c r="W31" s="236"/>
      <c r="X31" s="236"/>
      <c r="Y31" s="277">
        <f>VLOOKUP($AY$2,'別紙(連記式)'!$A$8:$BV$37,28,0)</f>
        <v>0</v>
      </c>
      <c r="Z31" s="277"/>
      <c r="AA31" s="277"/>
      <c r="AB31" s="278" t="s">
        <v>76</v>
      </c>
      <c r="AC31" s="278"/>
      <c r="AD31" s="278"/>
      <c r="AE31" s="279"/>
      <c r="AF31" s="241"/>
      <c r="AG31" s="242"/>
      <c r="AH31" s="242"/>
      <c r="AI31" s="242"/>
      <c r="AJ31" s="242"/>
      <c r="AK31" s="242"/>
      <c r="AL31" s="242"/>
      <c r="AM31" s="242"/>
      <c r="AN31" s="242"/>
      <c r="AO31" s="242"/>
      <c r="AP31" s="242"/>
      <c r="AQ31" s="242"/>
      <c r="AR31" s="242"/>
      <c r="AS31" s="242"/>
      <c r="AT31" s="242"/>
      <c r="AU31" s="242"/>
      <c r="AV31" s="243"/>
    </row>
    <row r="32" spans="2:48" ht="24.75" customHeight="1">
      <c r="B32" s="226"/>
      <c r="C32" s="224"/>
      <c r="D32" s="224"/>
      <c r="E32" s="224"/>
      <c r="F32" s="224"/>
      <c r="G32" s="252"/>
      <c r="H32" s="256"/>
      <c r="I32" s="257"/>
      <c r="J32" s="257"/>
      <c r="K32" s="257"/>
      <c r="L32" s="257"/>
      <c r="M32" s="257"/>
      <c r="N32" s="258"/>
      <c r="O32" s="234" t="s">
        <v>72</v>
      </c>
      <c r="P32" s="235"/>
      <c r="Q32" s="235"/>
      <c r="R32" s="235"/>
      <c r="S32" s="277">
        <f>VLOOKUP($AY$2,'別紙(連記式)'!$A$8:$BV$37,29,0)</f>
        <v>0</v>
      </c>
      <c r="T32" s="277"/>
      <c r="U32" s="277"/>
      <c r="V32" s="236" t="s">
        <v>75</v>
      </c>
      <c r="W32" s="236"/>
      <c r="X32" s="236"/>
      <c r="Y32" s="277">
        <f>VLOOKUP($AY$2,'別紙(連記式)'!$A$8:$BV$37,30,0)</f>
        <v>0</v>
      </c>
      <c r="Z32" s="277"/>
      <c r="AA32" s="277"/>
      <c r="AB32" s="278" t="s">
        <v>76</v>
      </c>
      <c r="AC32" s="278"/>
      <c r="AD32" s="278"/>
      <c r="AE32" s="279"/>
      <c r="AF32" s="269"/>
      <c r="AG32" s="270"/>
      <c r="AH32" s="270"/>
      <c r="AI32" s="270"/>
      <c r="AJ32" s="270"/>
      <c r="AK32" s="270"/>
      <c r="AL32" s="270"/>
      <c r="AM32" s="270"/>
      <c r="AN32" s="270"/>
      <c r="AO32" s="270"/>
      <c r="AP32" s="270"/>
      <c r="AQ32" s="270"/>
      <c r="AR32" s="270"/>
      <c r="AS32" s="270"/>
      <c r="AT32" s="270"/>
      <c r="AU32" s="270"/>
      <c r="AV32" s="271"/>
    </row>
    <row r="33" spans="2:48" ht="24.75" customHeight="1">
      <c r="B33" s="226"/>
      <c r="C33" s="224"/>
      <c r="D33" s="224"/>
      <c r="E33" s="224"/>
      <c r="F33" s="224"/>
      <c r="G33" s="252"/>
      <c r="H33" s="289" t="s">
        <v>16</v>
      </c>
      <c r="I33" s="290"/>
      <c r="J33" s="290"/>
      <c r="K33" s="290"/>
      <c r="L33" s="290"/>
      <c r="M33" s="290"/>
      <c r="N33" s="291"/>
      <c r="O33" s="227" t="s">
        <v>62</v>
      </c>
      <c r="P33" s="228"/>
      <c r="Q33" s="228"/>
      <c r="R33" s="228"/>
      <c r="S33" s="228"/>
      <c r="T33" s="228"/>
      <c r="U33" s="228"/>
      <c r="V33" s="228"/>
      <c r="W33" s="228"/>
      <c r="X33" s="228"/>
      <c r="Y33" s="228"/>
      <c r="Z33" s="228"/>
      <c r="AA33" s="228"/>
      <c r="AB33" s="228"/>
      <c r="AC33" s="228"/>
      <c r="AD33" s="228"/>
      <c r="AE33" s="229"/>
      <c r="AF33" s="282" t="s">
        <v>48</v>
      </c>
      <c r="AG33" s="283"/>
      <c r="AH33" s="283"/>
      <c r="AI33" s="283"/>
      <c r="AJ33" s="41" t="s">
        <v>49</v>
      </c>
      <c r="AK33" s="236">
        <f>VLOOKUP($AY$2,'別紙(連記式)'!$A$8:$BV$37,35,0)</f>
        <v>0</v>
      </c>
      <c r="AL33" s="236"/>
      <c r="AM33" s="236"/>
      <c r="AN33" s="236"/>
      <c r="AO33" s="236"/>
      <c r="AP33" s="236"/>
      <c r="AQ33" s="236"/>
      <c r="AR33" s="41" t="s">
        <v>50</v>
      </c>
      <c r="AS33" s="280" t="s">
        <v>51</v>
      </c>
      <c r="AT33" s="280"/>
      <c r="AU33" s="280"/>
      <c r="AV33" s="281"/>
    </row>
    <row r="34" spans="2:48" ht="24.75" customHeight="1">
      <c r="B34" s="226"/>
      <c r="C34" s="224"/>
      <c r="D34" s="224"/>
      <c r="E34" s="224"/>
      <c r="F34" s="224"/>
      <c r="G34" s="252"/>
      <c r="H34" s="289"/>
      <c r="I34" s="290"/>
      <c r="J34" s="290"/>
      <c r="K34" s="290"/>
      <c r="L34" s="290"/>
      <c r="M34" s="290"/>
      <c r="N34" s="291"/>
      <c r="O34" s="282" t="s">
        <v>63</v>
      </c>
      <c r="P34" s="283"/>
      <c r="Q34" s="283"/>
      <c r="R34" s="283"/>
      <c r="S34" s="42" t="s">
        <v>77</v>
      </c>
      <c r="T34" s="236">
        <f>VLOOKUP($AY$2,'別紙(連記式)'!$A$8:$BV$37,32,0)</f>
        <v>0</v>
      </c>
      <c r="U34" s="236"/>
      <c r="V34" s="236"/>
      <c r="W34" s="236"/>
      <c r="X34" s="236"/>
      <c r="Y34" s="236"/>
      <c r="Z34" s="236"/>
      <c r="AA34" s="41" t="s">
        <v>50</v>
      </c>
      <c r="AB34" s="280" t="s">
        <v>51</v>
      </c>
      <c r="AC34" s="280"/>
      <c r="AD34" s="280"/>
      <c r="AE34" s="281"/>
      <c r="AF34" s="266"/>
      <c r="AG34" s="267"/>
      <c r="AH34" s="267"/>
      <c r="AI34" s="267"/>
      <c r="AJ34" s="267"/>
      <c r="AK34" s="267"/>
      <c r="AL34" s="267"/>
      <c r="AM34" s="267"/>
      <c r="AN34" s="267"/>
      <c r="AO34" s="267"/>
      <c r="AP34" s="267"/>
      <c r="AQ34" s="267"/>
      <c r="AR34" s="267"/>
      <c r="AS34" s="267"/>
      <c r="AT34" s="267"/>
      <c r="AU34" s="267"/>
      <c r="AV34" s="268"/>
    </row>
    <row r="35" spans="2:48" ht="24.75" customHeight="1">
      <c r="B35" s="226"/>
      <c r="C35" s="224"/>
      <c r="D35" s="224"/>
      <c r="E35" s="224"/>
      <c r="F35" s="224"/>
      <c r="G35" s="252"/>
      <c r="H35" s="289"/>
      <c r="I35" s="290"/>
      <c r="J35" s="290"/>
      <c r="K35" s="290"/>
      <c r="L35" s="290"/>
      <c r="M35" s="290"/>
      <c r="N35" s="291"/>
      <c r="O35" s="234" t="s">
        <v>71</v>
      </c>
      <c r="P35" s="235"/>
      <c r="Q35" s="235"/>
      <c r="R35" s="235"/>
      <c r="S35" s="42" t="s">
        <v>77</v>
      </c>
      <c r="T35" s="236">
        <f>VLOOKUP($AY$2,'別紙(連記式)'!$A$8:$BV$37,33,0)</f>
        <v>0</v>
      </c>
      <c r="U35" s="236"/>
      <c r="V35" s="236"/>
      <c r="W35" s="236"/>
      <c r="X35" s="236"/>
      <c r="Y35" s="236"/>
      <c r="Z35" s="236"/>
      <c r="AA35" s="41" t="s">
        <v>50</v>
      </c>
      <c r="AB35" s="280" t="s">
        <v>51</v>
      </c>
      <c r="AC35" s="280"/>
      <c r="AD35" s="280"/>
      <c r="AE35" s="281"/>
      <c r="AF35" s="241"/>
      <c r="AG35" s="242"/>
      <c r="AH35" s="242"/>
      <c r="AI35" s="242"/>
      <c r="AJ35" s="242"/>
      <c r="AK35" s="242"/>
      <c r="AL35" s="242"/>
      <c r="AM35" s="242"/>
      <c r="AN35" s="242"/>
      <c r="AO35" s="242"/>
      <c r="AP35" s="242"/>
      <c r="AQ35" s="242"/>
      <c r="AR35" s="242"/>
      <c r="AS35" s="242"/>
      <c r="AT35" s="242"/>
      <c r="AU35" s="242"/>
      <c r="AV35" s="243"/>
    </row>
    <row r="36" spans="2:48" ht="24.75" customHeight="1">
      <c r="B36" s="226"/>
      <c r="C36" s="224"/>
      <c r="D36" s="224"/>
      <c r="E36" s="224"/>
      <c r="F36" s="224"/>
      <c r="G36" s="252"/>
      <c r="H36" s="292"/>
      <c r="I36" s="293"/>
      <c r="J36" s="293"/>
      <c r="K36" s="293"/>
      <c r="L36" s="293"/>
      <c r="M36" s="293"/>
      <c r="N36" s="294"/>
      <c r="O36" s="234" t="s">
        <v>72</v>
      </c>
      <c r="P36" s="235"/>
      <c r="Q36" s="235"/>
      <c r="R36" s="235"/>
      <c r="S36" s="42" t="s">
        <v>77</v>
      </c>
      <c r="T36" s="236">
        <f>VLOOKUP($AY$2,'別紙(連記式)'!$A$8:$BV$37,34,0)</f>
        <v>0</v>
      </c>
      <c r="U36" s="236"/>
      <c r="V36" s="236"/>
      <c r="W36" s="236"/>
      <c r="X36" s="236"/>
      <c r="Y36" s="236"/>
      <c r="Z36" s="236"/>
      <c r="AA36" s="41" t="s">
        <v>50</v>
      </c>
      <c r="AB36" s="280" t="s">
        <v>51</v>
      </c>
      <c r="AC36" s="280"/>
      <c r="AD36" s="280"/>
      <c r="AE36" s="281"/>
      <c r="AF36" s="269"/>
      <c r="AG36" s="270"/>
      <c r="AH36" s="270"/>
      <c r="AI36" s="270"/>
      <c r="AJ36" s="270"/>
      <c r="AK36" s="270"/>
      <c r="AL36" s="270"/>
      <c r="AM36" s="270"/>
      <c r="AN36" s="270"/>
      <c r="AO36" s="270"/>
      <c r="AP36" s="270"/>
      <c r="AQ36" s="270"/>
      <c r="AR36" s="270"/>
      <c r="AS36" s="270"/>
      <c r="AT36" s="270"/>
      <c r="AU36" s="270"/>
      <c r="AV36" s="271"/>
    </row>
    <row r="37" spans="2:48" ht="24.75" customHeight="1">
      <c r="B37" s="226"/>
      <c r="C37" s="224"/>
      <c r="D37" s="224"/>
      <c r="E37" s="224"/>
      <c r="F37" s="224"/>
      <c r="G37" s="252"/>
      <c r="H37" s="284" t="s">
        <v>6</v>
      </c>
      <c r="I37" s="285"/>
      <c r="J37" s="285"/>
      <c r="K37" s="285"/>
      <c r="L37" s="285"/>
      <c r="M37" s="285"/>
      <c r="N37" s="286"/>
      <c r="O37" s="282" t="s">
        <v>47</v>
      </c>
      <c r="P37" s="283"/>
      <c r="Q37" s="283"/>
      <c r="R37" s="283"/>
      <c r="S37" s="236">
        <f>VLOOKUP($AY$2,'別紙(連記式)'!$A$8:$BV$37,36,0)</f>
        <v>0</v>
      </c>
      <c r="T37" s="236"/>
      <c r="U37" s="236"/>
      <c r="V37" s="236"/>
      <c r="W37" s="236"/>
      <c r="X37" s="236"/>
      <c r="Y37" s="236"/>
      <c r="Z37" s="236"/>
      <c r="AA37" s="236"/>
      <c r="AB37" s="287"/>
      <c r="AC37" s="287"/>
      <c r="AD37" s="287"/>
      <c r="AE37" s="288"/>
      <c r="AF37" s="282" t="s">
        <v>48</v>
      </c>
      <c r="AG37" s="283"/>
      <c r="AH37" s="283"/>
      <c r="AI37" s="283"/>
      <c r="AJ37" s="236">
        <f>VLOOKUP($AY$2,'別紙(連記式)'!$A$8:$BV$37,37,0)</f>
        <v>0</v>
      </c>
      <c r="AK37" s="236"/>
      <c r="AL37" s="236"/>
      <c r="AM37" s="236"/>
      <c r="AN37" s="236"/>
      <c r="AO37" s="236"/>
      <c r="AP37" s="236"/>
      <c r="AQ37" s="236"/>
      <c r="AR37" s="236"/>
      <c r="AS37" s="287"/>
      <c r="AT37" s="287"/>
      <c r="AU37" s="287"/>
      <c r="AV37" s="288"/>
    </row>
    <row r="38" spans="2:48" ht="24.75" customHeight="1">
      <c r="B38" s="226"/>
      <c r="C38" s="224"/>
      <c r="D38" s="224"/>
      <c r="E38" s="224"/>
      <c r="F38" s="224"/>
      <c r="G38" s="252"/>
      <c r="H38" s="284" t="s">
        <v>33</v>
      </c>
      <c r="I38" s="285"/>
      <c r="J38" s="285"/>
      <c r="K38" s="285"/>
      <c r="L38" s="285"/>
      <c r="M38" s="285"/>
      <c r="N38" s="286"/>
      <c r="O38" s="282" t="s">
        <v>47</v>
      </c>
      <c r="P38" s="283"/>
      <c r="Q38" s="283"/>
      <c r="R38" s="283"/>
      <c r="S38" s="236">
        <f>VLOOKUP($AY$2,'別紙(連記式)'!$A$8:$BV$37,38,0)</f>
        <v>0</v>
      </c>
      <c r="T38" s="236"/>
      <c r="U38" s="236"/>
      <c r="V38" s="236"/>
      <c r="W38" s="236"/>
      <c r="X38" s="236"/>
      <c r="Y38" s="236"/>
      <c r="Z38" s="236"/>
      <c r="AA38" s="236"/>
      <c r="AB38" s="280" t="s">
        <v>52</v>
      </c>
      <c r="AC38" s="280"/>
      <c r="AD38" s="280"/>
      <c r="AE38" s="281"/>
      <c r="AF38" s="282" t="s">
        <v>48</v>
      </c>
      <c r="AG38" s="283"/>
      <c r="AH38" s="283"/>
      <c r="AI38" s="283"/>
      <c r="AJ38" s="236">
        <f>VLOOKUP($AY$2,'別紙(連記式)'!$A$8:$BV$37,39,0)</f>
        <v>0</v>
      </c>
      <c r="AK38" s="236"/>
      <c r="AL38" s="236"/>
      <c r="AM38" s="236"/>
      <c r="AN38" s="236"/>
      <c r="AO38" s="236"/>
      <c r="AP38" s="236"/>
      <c r="AQ38" s="236"/>
      <c r="AR38" s="236"/>
      <c r="AS38" s="280" t="s">
        <v>52</v>
      </c>
      <c r="AT38" s="280"/>
      <c r="AU38" s="280"/>
      <c r="AV38" s="281"/>
    </row>
    <row r="39" spans="2:48" ht="24.75" customHeight="1">
      <c r="B39" s="182"/>
      <c r="C39" s="183"/>
      <c r="D39" s="183"/>
      <c r="E39" s="183"/>
      <c r="F39" s="183"/>
      <c r="G39" s="253"/>
      <c r="H39" s="297" t="s">
        <v>34</v>
      </c>
      <c r="I39" s="298"/>
      <c r="J39" s="298"/>
      <c r="K39" s="298"/>
      <c r="L39" s="298"/>
      <c r="M39" s="298"/>
      <c r="N39" s="299"/>
      <c r="O39" s="300" t="s">
        <v>47</v>
      </c>
      <c r="P39" s="301"/>
      <c r="Q39" s="301"/>
      <c r="R39" s="301"/>
      <c r="S39" s="302">
        <f>VLOOKUP($AY$2,'別紙(連記式)'!$A$8:$BV$37,40,0)</f>
        <v>0</v>
      </c>
      <c r="T39" s="302"/>
      <c r="U39" s="302"/>
      <c r="V39" s="302"/>
      <c r="W39" s="302"/>
      <c r="X39" s="302"/>
      <c r="Y39" s="302"/>
      <c r="Z39" s="302"/>
      <c r="AA39" s="302"/>
      <c r="AB39" s="295" t="s">
        <v>52</v>
      </c>
      <c r="AC39" s="295"/>
      <c r="AD39" s="295"/>
      <c r="AE39" s="296"/>
      <c r="AF39" s="300" t="s">
        <v>48</v>
      </c>
      <c r="AG39" s="301"/>
      <c r="AH39" s="301"/>
      <c r="AI39" s="301"/>
      <c r="AJ39" s="302">
        <f>VLOOKUP($AY$2,'別紙(連記式)'!$A$8:$BV$37,41,0)</f>
        <v>0</v>
      </c>
      <c r="AK39" s="302"/>
      <c r="AL39" s="302"/>
      <c r="AM39" s="302"/>
      <c r="AN39" s="302"/>
      <c r="AO39" s="302"/>
      <c r="AP39" s="302"/>
      <c r="AQ39" s="302"/>
      <c r="AR39" s="302"/>
      <c r="AS39" s="295" t="s">
        <v>52</v>
      </c>
      <c r="AT39" s="295"/>
      <c r="AU39" s="295"/>
      <c r="AV39" s="296"/>
    </row>
    <row r="40" spans="2:48" ht="24.75" customHeight="1">
      <c r="B40" s="179" t="s">
        <v>10</v>
      </c>
      <c r="C40" s="303"/>
      <c r="D40" s="303"/>
      <c r="E40" s="303"/>
      <c r="F40" s="303"/>
      <c r="G40" s="304"/>
      <c r="H40" s="274" t="s">
        <v>5</v>
      </c>
      <c r="I40" s="275"/>
      <c r="J40" s="275"/>
      <c r="K40" s="275"/>
      <c r="L40" s="275"/>
      <c r="M40" s="275"/>
      <c r="N40" s="276"/>
      <c r="O40" s="227" t="s">
        <v>62</v>
      </c>
      <c r="P40" s="228"/>
      <c r="Q40" s="228"/>
      <c r="R40" s="228"/>
      <c r="S40" s="228"/>
      <c r="T40" s="228"/>
      <c r="U40" s="228"/>
      <c r="V40" s="228"/>
      <c r="W40" s="228"/>
      <c r="X40" s="228"/>
      <c r="Y40" s="228"/>
      <c r="Z40" s="228"/>
      <c r="AA40" s="228"/>
      <c r="AB40" s="228"/>
      <c r="AC40" s="228"/>
      <c r="AD40" s="228"/>
      <c r="AE40" s="229"/>
      <c r="AF40" s="262" t="s">
        <v>48</v>
      </c>
      <c r="AG40" s="263"/>
      <c r="AH40" s="263"/>
      <c r="AI40" s="263"/>
      <c r="AJ40" s="232">
        <f>VLOOKUP($AY$2,'別紙(連記式)'!$A$8:$BV$37,45,0)</f>
        <v>0</v>
      </c>
      <c r="AK40" s="232"/>
      <c r="AL40" s="232"/>
      <c r="AM40" s="232"/>
      <c r="AN40" s="232"/>
      <c r="AO40" s="232"/>
      <c r="AP40" s="232"/>
      <c r="AQ40" s="232"/>
      <c r="AR40" s="232"/>
      <c r="AS40" s="264" t="s">
        <v>39</v>
      </c>
      <c r="AT40" s="264"/>
      <c r="AU40" s="264"/>
      <c r="AV40" s="265"/>
    </row>
    <row r="41" spans="2:48" ht="24.75" customHeight="1">
      <c r="B41" s="251"/>
      <c r="C41" s="305"/>
      <c r="D41" s="305"/>
      <c r="E41" s="305"/>
      <c r="F41" s="305"/>
      <c r="G41" s="306"/>
      <c r="H41" s="255"/>
      <c r="I41" s="224"/>
      <c r="J41" s="224"/>
      <c r="K41" s="224"/>
      <c r="L41" s="224"/>
      <c r="M41" s="224"/>
      <c r="N41" s="225"/>
      <c r="O41" s="262" t="s">
        <v>63</v>
      </c>
      <c r="P41" s="263"/>
      <c r="Q41" s="263"/>
      <c r="R41" s="263"/>
      <c r="S41" s="232">
        <f>VLOOKUP($AY$2,'別紙(連記式)'!$A$8:$BV$37,42,0)</f>
        <v>0</v>
      </c>
      <c r="T41" s="232"/>
      <c r="U41" s="232"/>
      <c r="V41" s="232"/>
      <c r="W41" s="232"/>
      <c r="X41" s="232"/>
      <c r="Y41" s="232"/>
      <c r="Z41" s="232"/>
      <c r="AA41" s="232"/>
      <c r="AB41" s="264" t="s">
        <v>39</v>
      </c>
      <c r="AC41" s="264"/>
      <c r="AD41" s="264"/>
      <c r="AE41" s="265"/>
      <c r="AF41" s="266"/>
      <c r="AG41" s="267"/>
      <c r="AH41" s="267"/>
      <c r="AI41" s="267"/>
      <c r="AJ41" s="267"/>
      <c r="AK41" s="267"/>
      <c r="AL41" s="267"/>
      <c r="AM41" s="267"/>
      <c r="AN41" s="267"/>
      <c r="AO41" s="267"/>
      <c r="AP41" s="267"/>
      <c r="AQ41" s="267"/>
      <c r="AR41" s="267"/>
      <c r="AS41" s="267"/>
      <c r="AT41" s="267"/>
      <c r="AU41" s="267"/>
      <c r="AV41" s="268"/>
    </row>
    <row r="42" spans="2:48" ht="24.75" customHeight="1">
      <c r="B42" s="251"/>
      <c r="C42" s="305"/>
      <c r="D42" s="305"/>
      <c r="E42" s="305"/>
      <c r="F42" s="305"/>
      <c r="G42" s="306"/>
      <c r="H42" s="255"/>
      <c r="I42" s="224"/>
      <c r="J42" s="224"/>
      <c r="K42" s="224"/>
      <c r="L42" s="224"/>
      <c r="M42" s="224"/>
      <c r="N42" s="225"/>
      <c r="O42" s="234" t="s">
        <v>71</v>
      </c>
      <c r="P42" s="235"/>
      <c r="Q42" s="235"/>
      <c r="R42" s="235"/>
      <c r="S42" s="232">
        <f>VLOOKUP($AY$2,'別紙(連記式)'!$A$8:$BV$37,43,0)</f>
        <v>0</v>
      </c>
      <c r="T42" s="232"/>
      <c r="U42" s="232"/>
      <c r="V42" s="232"/>
      <c r="W42" s="232"/>
      <c r="X42" s="232"/>
      <c r="Y42" s="232"/>
      <c r="Z42" s="232"/>
      <c r="AA42" s="232"/>
      <c r="AB42" s="264" t="s">
        <v>39</v>
      </c>
      <c r="AC42" s="264"/>
      <c r="AD42" s="264"/>
      <c r="AE42" s="265"/>
      <c r="AF42" s="241"/>
      <c r="AG42" s="242"/>
      <c r="AH42" s="242"/>
      <c r="AI42" s="242"/>
      <c r="AJ42" s="242"/>
      <c r="AK42" s="242"/>
      <c r="AL42" s="242"/>
      <c r="AM42" s="242"/>
      <c r="AN42" s="242"/>
      <c r="AO42" s="242"/>
      <c r="AP42" s="242"/>
      <c r="AQ42" s="242"/>
      <c r="AR42" s="242"/>
      <c r="AS42" s="242"/>
      <c r="AT42" s="242"/>
      <c r="AU42" s="242"/>
      <c r="AV42" s="243"/>
    </row>
    <row r="43" spans="2:48" ht="24.75" customHeight="1">
      <c r="B43" s="251"/>
      <c r="C43" s="305"/>
      <c r="D43" s="305"/>
      <c r="E43" s="305"/>
      <c r="F43" s="305"/>
      <c r="G43" s="306"/>
      <c r="H43" s="256"/>
      <c r="I43" s="257"/>
      <c r="J43" s="257"/>
      <c r="K43" s="257"/>
      <c r="L43" s="257"/>
      <c r="M43" s="257"/>
      <c r="N43" s="258"/>
      <c r="O43" s="234" t="s">
        <v>72</v>
      </c>
      <c r="P43" s="235"/>
      <c r="Q43" s="235"/>
      <c r="R43" s="235"/>
      <c r="S43" s="232">
        <f>VLOOKUP($AY$2,'別紙(連記式)'!$A$8:$BV$37,44,0)</f>
        <v>0</v>
      </c>
      <c r="T43" s="232"/>
      <c r="U43" s="232"/>
      <c r="V43" s="232"/>
      <c r="W43" s="232"/>
      <c r="X43" s="232"/>
      <c r="Y43" s="232"/>
      <c r="Z43" s="232"/>
      <c r="AA43" s="232"/>
      <c r="AB43" s="264" t="s">
        <v>39</v>
      </c>
      <c r="AC43" s="264"/>
      <c r="AD43" s="264"/>
      <c r="AE43" s="265"/>
      <c r="AF43" s="269"/>
      <c r="AG43" s="270"/>
      <c r="AH43" s="270"/>
      <c r="AI43" s="270"/>
      <c r="AJ43" s="270"/>
      <c r="AK43" s="270"/>
      <c r="AL43" s="270"/>
      <c r="AM43" s="270"/>
      <c r="AN43" s="270"/>
      <c r="AO43" s="270"/>
      <c r="AP43" s="270"/>
      <c r="AQ43" s="270"/>
      <c r="AR43" s="270"/>
      <c r="AS43" s="270"/>
      <c r="AT43" s="270"/>
      <c r="AU43" s="270"/>
      <c r="AV43" s="271"/>
    </row>
    <row r="44" spans="2:48" ht="24.75" customHeight="1">
      <c r="B44" s="251"/>
      <c r="C44" s="305"/>
      <c r="D44" s="305"/>
      <c r="E44" s="305"/>
      <c r="F44" s="305"/>
      <c r="G44" s="306"/>
      <c r="H44" s="310" t="s">
        <v>33</v>
      </c>
      <c r="I44" s="311"/>
      <c r="J44" s="311"/>
      <c r="K44" s="311"/>
      <c r="L44" s="311"/>
      <c r="M44" s="311"/>
      <c r="N44" s="312"/>
      <c r="O44" s="262" t="s">
        <v>47</v>
      </c>
      <c r="P44" s="263"/>
      <c r="Q44" s="263"/>
      <c r="R44" s="263"/>
      <c r="S44" s="232">
        <f>VLOOKUP($AY$2,'別紙(連記式)'!$A$8:$BV$37,46,0)</f>
        <v>0</v>
      </c>
      <c r="T44" s="232"/>
      <c r="U44" s="232"/>
      <c r="V44" s="232"/>
      <c r="W44" s="232"/>
      <c r="X44" s="232"/>
      <c r="Y44" s="232"/>
      <c r="Z44" s="232"/>
      <c r="AA44" s="232"/>
      <c r="AB44" s="264" t="s">
        <v>52</v>
      </c>
      <c r="AC44" s="264"/>
      <c r="AD44" s="264"/>
      <c r="AE44" s="265"/>
      <c r="AF44" s="262" t="s">
        <v>48</v>
      </c>
      <c r="AG44" s="263"/>
      <c r="AH44" s="263"/>
      <c r="AI44" s="263"/>
      <c r="AJ44" s="232">
        <f>VLOOKUP($AY$2,'別紙(連記式)'!$A$8:$BV$37,47,0)</f>
        <v>0</v>
      </c>
      <c r="AK44" s="232"/>
      <c r="AL44" s="232"/>
      <c r="AM44" s="232"/>
      <c r="AN44" s="232"/>
      <c r="AO44" s="232"/>
      <c r="AP44" s="232"/>
      <c r="AQ44" s="232"/>
      <c r="AR44" s="232"/>
      <c r="AS44" s="264" t="s">
        <v>52</v>
      </c>
      <c r="AT44" s="264"/>
      <c r="AU44" s="264"/>
      <c r="AV44" s="265"/>
    </row>
    <row r="45" spans="2:48" ht="24.75" customHeight="1">
      <c r="B45" s="307"/>
      <c r="C45" s="308"/>
      <c r="D45" s="308"/>
      <c r="E45" s="308"/>
      <c r="F45" s="308"/>
      <c r="G45" s="309"/>
      <c r="H45" s="297" t="s">
        <v>34</v>
      </c>
      <c r="I45" s="298"/>
      <c r="J45" s="298"/>
      <c r="K45" s="298"/>
      <c r="L45" s="298"/>
      <c r="M45" s="298"/>
      <c r="N45" s="299"/>
      <c r="O45" s="300" t="s">
        <v>47</v>
      </c>
      <c r="P45" s="301"/>
      <c r="Q45" s="301"/>
      <c r="R45" s="301"/>
      <c r="S45" s="302">
        <f>VLOOKUP($AY$2,'別紙(連記式)'!$A$8:$BV$37,48,0)</f>
        <v>0</v>
      </c>
      <c r="T45" s="302"/>
      <c r="U45" s="302"/>
      <c r="V45" s="302"/>
      <c r="W45" s="302"/>
      <c r="X45" s="302"/>
      <c r="Y45" s="302"/>
      <c r="Z45" s="302"/>
      <c r="AA45" s="302"/>
      <c r="AB45" s="295" t="s">
        <v>52</v>
      </c>
      <c r="AC45" s="295"/>
      <c r="AD45" s="295"/>
      <c r="AE45" s="296"/>
      <c r="AF45" s="300" t="s">
        <v>48</v>
      </c>
      <c r="AG45" s="301"/>
      <c r="AH45" s="301"/>
      <c r="AI45" s="301"/>
      <c r="AJ45" s="302">
        <f>VLOOKUP($AY$2,'別紙(連記式)'!$A$8:$BV$37,49,0)</f>
        <v>0</v>
      </c>
      <c r="AK45" s="302"/>
      <c r="AL45" s="302"/>
      <c r="AM45" s="302"/>
      <c r="AN45" s="302"/>
      <c r="AO45" s="302"/>
      <c r="AP45" s="302"/>
      <c r="AQ45" s="302"/>
      <c r="AR45" s="302"/>
      <c r="AS45" s="295" t="s">
        <v>52</v>
      </c>
      <c r="AT45" s="295"/>
      <c r="AU45" s="295"/>
      <c r="AV45" s="296"/>
    </row>
    <row r="46" spans="2:48" ht="24.75" customHeight="1">
      <c r="B46" s="179" t="s">
        <v>11</v>
      </c>
      <c r="C46" s="303"/>
      <c r="D46" s="303"/>
      <c r="E46" s="303"/>
      <c r="F46" s="303"/>
      <c r="G46" s="304"/>
      <c r="H46" s="274" t="s">
        <v>5</v>
      </c>
      <c r="I46" s="275"/>
      <c r="J46" s="275"/>
      <c r="K46" s="275"/>
      <c r="L46" s="275"/>
      <c r="M46" s="275"/>
      <c r="N46" s="276"/>
      <c r="O46" s="227" t="s">
        <v>62</v>
      </c>
      <c r="P46" s="228"/>
      <c r="Q46" s="228"/>
      <c r="R46" s="228"/>
      <c r="S46" s="228"/>
      <c r="T46" s="228"/>
      <c r="U46" s="228"/>
      <c r="V46" s="228"/>
      <c r="W46" s="228"/>
      <c r="X46" s="228"/>
      <c r="Y46" s="228"/>
      <c r="Z46" s="228"/>
      <c r="AA46" s="228"/>
      <c r="AB46" s="228"/>
      <c r="AC46" s="228"/>
      <c r="AD46" s="228"/>
      <c r="AE46" s="229"/>
      <c r="AF46" s="262" t="s">
        <v>48</v>
      </c>
      <c r="AG46" s="263"/>
      <c r="AH46" s="263"/>
      <c r="AI46" s="263"/>
      <c r="AJ46" s="232">
        <f>VLOOKUP($AY$2,'別紙(連記式)'!$A$8:$BV$37,53,0)</f>
        <v>0</v>
      </c>
      <c r="AK46" s="232"/>
      <c r="AL46" s="232"/>
      <c r="AM46" s="232"/>
      <c r="AN46" s="232"/>
      <c r="AO46" s="232"/>
      <c r="AP46" s="232"/>
      <c r="AQ46" s="232"/>
      <c r="AR46" s="232"/>
      <c r="AS46" s="264" t="s">
        <v>39</v>
      </c>
      <c r="AT46" s="264"/>
      <c r="AU46" s="264"/>
      <c r="AV46" s="265"/>
    </row>
    <row r="47" spans="2:48" ht="24.75" customHeight="1">
      <c r="B47" s="251"/>
      <c r="C47" s="305"/>
      <c r="D47" s="305"/>
      <c r="E47" s="305"/>
      <c r="F47" s="305"/>
      <c r="G47" s="306"/>
      <c r="H47" s="255"/>
      <c r="I47" s="224"/>
      <c r="J47" s="224"/>
      <c r="K47" s="224"/>
      <c r="L47" s="224"/>
      <c r="M47" s="224"/>
      <c r="N47" s="225"/>
      <c r="O47" s="262" t="s">
        <v>63</v>
      </c>
      <c r="P47" s="263"/>
      <c r="Q47" s="263"/>
      <c r="R47" s="263"/>
      <c r="S47" s="232">
        <f>VLOOKUP($AY$2,'別紙(連記式)'!$A$8:$BV$37,50,0)</f>
        <v>0</v>
      </c>
      <c r="T47" s="232"/>
      <c r="U47" s="232"/>
      <c r="V47" s="232"/>
      <c r="W47" s="232"/>
      <c r="X47" s="232"/>
      <c r="Y47" s="232"/>
      <c r="Z47" s="232"/>
      <c r="AA47" s="232"/>
      <c r="AB47" s="264" t="s">
        <v>39</v>
      </c>
      <c r="AC47" s="264"/>
      <c r="AD47" s="264"/>
      <c r="AE47" s="265"/>
      <c r="AF47" s="266"/>
      <c r="AG47" s="267"/>
      <c r="AH47" s="267"/>
      <c r="AI47" s="267"/>
      <c r="AJ47" s="267"/>
      <c r="AK47" s="267"/>
      <c r="AL47" s="267"/>
      <c r="AM47" s="267"/>
      <c r="AN47" s="267"/>
      <c r="AO47" s="267"/>
      <c r="AP47" s="267"/>
      <c r="AQ47" s="267"/>
      <c r="AR47" s="267"/>
      <c r="AS47" s="267"/>
      <c r="AT47" s="267"/>
      <c r="AU47" s="267"/>
      <c r="AV47" s="268"/>
    </row>
    <row r="48" spans="2:48" ht="24.75" customHeight="1">
      <c r="B48" s="251"/>
      <c r="C48" s="305"/>
      <c r="D48" s="305"/>
      <c r="E48" s="305"/>
      <c r="F48" s="305"/>
      <c r="G48" s="306"/>
      <c r="H48" s="255"/>
      <c r="I48" s="224"/>
      <c r="J48" s="224"/>
      <c r="K48" s="224"/>
      <c r="L48" s="224"/>
      <c r="M48" s="224"/>
      <c r="N48" s="225"/>
      <c r="O48" s="234" t="s">
        <v>71</v>
      </c>
      <c r="P48" s="235"/>
      <c r="Q48" s="235"/>
      <c r="R48" s="235"/>
      <c r="S48" s="232">
        <f>VLOOKUP($AY$2,'別紙(連記式)'!$A$8:$BV$37,51,0)</f>
        <v>0</v>
      </c>
      <c r="T48" s="232"/>
      <c r="U48" s="232"/>
      <c r="V48" s="232"/>
      <c r="W48" s="232"/>
      <c r="X48" s="232"/>
      <c r="Y48" s="232"/>
      <c r="Z48" s="232"/>
      <c r="AA48" s="232"/>
      <c r="AB48" s="264" t="s">
        <v>39</v>
      </c>
      <c r="AC48" s="264"/>
      <c r="AD48" s="264"/>
      <c r="AE48" s="265"/>
      <c r="AF48" s="241"/>
      <c r="AG48" s="242"/>
      <c r="AH48" s="242"/>
      <c r="AI48" s="242"/>
      <c r="AJ48" s="242"/>
      <c r="AK48" s="242"/>
      <c r="AL48" s="242"/>
      <c r="AM48" s="242"/>
      <c r="AN48" s="242"/>
      <c r="AO48" s="242"/>
      <c r="AP48" s="242"/>
      <c r="AQ48" s="242"/>
      <c r="AR48" s="242"/>
      <c r="AS48" s="242"/>
      <c r="AT48" s="242"/>
      <c r="AU48" s="242"/>
      <c r="AV48" s="243"/>
    </row>
    <row r="49" spans="2:48" ht="24.75" customHeight="1">
      <c r="B49" s="251"/>
      <c r="C49" s="305"/>
      <c r="D49" s="305"/>
      <c r="E49" s="305"/>
      <c r="F49" s="305"/>
      <c r="G49" s="306"/>
      <c r="H49" s="256"/>
      <c r="I49" s="257"/>
      <c r="J49" s="257"/>
      <c r="K49" s="257"/>
      <c r="L49" s="257"/>
      <c r="M49" s="257"/>
      <c r="N49" s="258"/>
      <c r="O49" s="234" t="s">
        <v>72</v>
      </c>
      <c r="P49" s="235"/>
      <c r="Q49" s="235"/>
      <c r="R49" s="235"/>
      <c r="S49" s="232">
        <f>VLOOKUP($AY$2,'別紙(連記式)'!$A$8:$BV$37,52,0)</f>
        <v>0</v>
      </c>
      <c r="T49" s="232"/>
      <c r="U49" s="232"/>
      <c r="V49" s="232"/>
      <c r="W49" s="232"/>
      <c r="X49" s="232"/>
      <c r="Y49" s="232"/>
      <c r="Z49" s="232"/>
      <c r="AA49" s="232"/>
      <c r="AB49" s="264" t="s">
        <v>39</v>
      </c>
      <c r="AC49" s="264"/>
      <c r="AD49" s="264"/>
      <c r="AE49" s="265"/>
      <c r="AF49" s="269"/>
      <c r="AG49" s="270"/>
      <c r="AH49" s="270"/>
      <c r="AI49" s="270"/>
      <c r="AJ49" s="270"/>
      <c r="AK49" s="270"/>
      <c r="AL49" s="270"/>
      <c r="AM49" s="270"/>
      <c r="AN49" s="270"/>
      <c r="AO49" s="270"/>
      <c r="AP49" s="270"/>
      <c r="AQ49" s="270"/>
      <c r="AR49" s="270"/>
      <c r="AS49" s="270"/>
      <c r="AT49" s="270"/>
      <c r="AU49" s="270"/>
      <c r="AV49" s="271"/>
    </row>
    <row r="50" spans="2:48" ht="24.75" customHeight="1">
      <c r="B50" s="251"/>
      <c r="C50" s="305"/>
      <c r="D50" s="305"/>
      <c r="E50" s="305"/>
      <c r="F50" s="305"/>
      <c r="G50" s="306"/>
      <c r="H50" s="310" t="s">
        <v>33</v>
      </c>
      <c r="I50" s="311"/>
      <c r="J50" s="311"/>
      <c r="K50" s="311"/>
      <c r="L50" s="311"/>
      <c r="M50" s="311"/>
      <c r="N50" s="312"/>
      <c r="O50" s="262" t="s">
        <v>47</v>
      </c>
      <c r="P50" s="263"/>
      <c r="Q50" s="263"/>
      <c r="R50" s="263"/>
      <c r="S50" s="232">
        <f>VLOOKUP($AY$2,'別紙(連記式)'!$A$8:$BV$37,54,0)</f>
        <v>0</v>
      </c>
      <c r="T50" s="232"/>
      <c r="U50" s="232"/>
      <c r="V50" s="232"/>
      <c r="W50" s="232"/>
      <c r="X50" s="232"/>
      <c r="Y50" s="232"/>
      <c r="Z50" s="232"/>
      <c r="AA50" s="232"/>
      <c r="AB50" s="264" t="s">
        <v>52</v>
      </c>
      <c r="AC50" s="264"/>
      <c r="AD50" s="264"/>
      <c r="AE50" s="265"/>
      <c r="AF50" s="262" t="s">
        <v>48</v>
      </c>
      <c r="AG50" s="263"/>
      <c r="AH50" s="263"/>
      <c r="AI50" s="263"/>
      <c r="AJ50" s="232">
        <f>VLOOKUP($AY$2,'別紙(連記式)'!$A$8:$BV$37,55,0)</f>
        <v>0</v>
      </c>
      <c r="AK50" s="232"/>
      <c r="AL50" s="232"/>
      <c r="AM50" s="232"/>
      <c r="AN50" s="232"/>
      <c r="AO50" s="232"/>
      <c r="AP50" s="232"/>
      <c r="AQ50" s="232"/>
      <c r="AR50" s="232"/>
      <c r="AS50" s="264" t="s">
        <v>52</v>
      </c>
      <c r="AT50" s="264"/>
      <c r="AU50" s="264"/>
      <c r="AV50" s="265"/>
    </row>
    <row r="51" spans="2:48" ht="24.75" customHeight="1">
      <c r="B51" s="307"/>
      <c r="C51" s="308"/>
      <c r="D51" s="308"/>
      <c r="E51" s="308"/>
      <c r="F51" s="308"/>
      <c r="G51" s="309"/>
      <c r="H51" s="297" t="s">
        <v>34</v>
      </c>
      <c r="I51" s="298"/>
      <c r="J51" s="298"/>
      <c r="K51" s="298"/>
      <c r="L51" s="298"/>
      <c r="M51" s="298"/>
      <c r="N51" s="299"/>
      <c r="O51" s="300" t="s">
        <v>47</v>
      </c>
      <c r="P51" s="301"/>
      <c r="Q51" s="301"/>
      <c r="R51" s="301"/>
      <c r="S51" s="302">
        <f>VLOOKUP($AY$2,'別紙(連記式)'!$A$8:$BV$37,56,0)</f>
        <v>0</v>
      </c>
      <c r="T51" s="302"/>
      <c r="U51" s="302"/>
      <c r="V51" s="302"/>
      <c r="W51" s="302"/>
      <c r="X51" s="302"/>
      <c r="Y51" s="302"/>
      <c r="Z51" s="302"/>
      <c r="AA51" s="302"/>
      <c r="AB51" s="295" t="s">
        <v>52</v>
      </c>
      <c r="AC51" s="295"/>
      <c r="AD51" s="295"/>
      <c r="AE51" s="296"/>
      <c r="AF51" s="300" t="s">
        <v>48</v>
      </c>
      <c r="AG51" s="301"/>
      <c r="AH51" s="301"/>
      <c r="AI51" s="301"/>
      <c r="AJ51" s="302">
        <f>VLOOKUP($AY$2,'別紙(連記式)'!$A$8:$BV$37,57,0)</f>
        <v>0</v>
      </c>
      <c r="AK51" s="302"/>
      <c r="AL51" s="302"/>
      <c r="AM51" s="302"/>
      <c r="AN51" s="302"/>
      <c r="AO51" s="302"/>
      <c r="AP51" s="302"/>
      <c r="AQ51" s="302"/>
      <c r="AR51" s="302"/>
      <c r="AS51" s="295" t="s">
        <v>52</v>
      </c>
      <c r="AT51" s="295"/>
      <c r="AU51" s="295"/>
      <c r="AV51" s="296"/>
    </row>
    <row r="52" spans="2:48" ht="24.75" customHeight="1">
      <c r="B52" s="247" t="s">
        <v>7</v>
      </c>
      <c r="C52" s="248"/>
      <c r="D52" s="248"/>
      <c r="E52" s="248"/>
      <c r="F52" s="248"/>
      <c r="G52" s="248"/>
      <c r="H52" s="248"/>
      <c r="I52" s="248"/>
      <c r="J52" s="248"/>
      <c r="K52" s="248"/>
      <c r="L52" s="248"/>
      <c r="M52" s="248"/>
      <c r="N52" s="249"/>
      <c r="O52" s="315" t="s">
        <v>47</v>
      </c>
      <c r="P52" s="316"/>
      <c r="Q52" s="316"/>
      <c r="R52" s="316"/>
      <c r="S52" s="317">
        <f>VLOOKUP($AY$2,'別紙(連記式)'!$A$8:$BV$37,58,0)</f>
        <v>0</v>
      </c>
      <c r="T52" s="317"/>
      <c r="U52" s="317"/>
      <c r="V52" s="317"/>
      <c r="W52" s="317"/>
      <c r="X52" s="317"/>
      <c r="Y52" s="317"/>
      <c r="Z52" s="317"/>
      <c r="AA52" s="317"/>
      <c r="AB52" s="313" t="s">
        <v>51</v>
      </c>
      <c r="AC52" s="313"/>
      <c r="AD52" s="313"/>
      <c r="AE52" s="314"/>
      <c r="AF52" s="315" t="s">
        <v>48</v>
      </c>
      <c r="AG52" s="316"/>
      <c r="AH52" s="316"/>
      <c r="AI52" s="316"/>
      <c r="AJ52" s="317">
        <f>VLOOKUP($AY$2,'別紙(連記式)'!$A$8:$BV$37,59,0)</f>
        <v>0</v>
      </c>
      <c r="AK52" s="317"/>
      <c r="AL52" s="317"/>
      <c r="AM52" s="317"/>
      <c r="AN52" s="317"/>
      <c r="AO52" s="317"/>
      <c r="AP52" s="317"/>
      <c r="AQ52" s="317"/>
      <c r="AR52" s="317"/>
      <c r="AS52" s="313" t="s">
        <v>51</v>
      </c>
      <c r="AT52" s="313"/>
      <c r="AU52" s="313"/>
      <c r="AV52" s="314"/>
    </row>
    <row r="53" spans="2:48" ht="24.75" customHeight="1">
      <c r="B53" s="247" t="s">
        <v>12</v>
      </c>
      <c r="C53" s="248"/>
      <c r="D53" s="248"/>
      <c r="E53" s="248"/>
      <c r="F53" s="248"/>
      <c r="G53" s="248"/>
      <c r="H53" s="248"/>
      <c r="I53" s="248"/>
      <c r="J53" s="248"/>
      <c r="K53" s="248"/>
      <c r="L53" s="248"/>
      <c r="M53" s="248"/>
      <c r="N53" s="249"/>
      <c r="O53" s="315" t="s">
        <v>47</v>
      </c>
      <c r="P53" s="316"/>
      <c r="Q53" s="316"/>
      <c r="R53" s="316"/>
      <c r="S53" s="317">
        <f>VLOOKUP($AY$2,'別紙(連記式)'!$A$8:$BV$37,60,0)</f>
        <v>0</v>
      </c>
      <c r="T53" s="317"/>
      <c r="U53" s="317"/>
      <c r="V53" s="317"/>
      <c r="W53" s="317"/>
      <c r="X53" s="317"/>
      <c r="Y53" s="317"/>
      <c r="Z53" s="317"/>
      <c r="AA53" s="317"/>
      <c r="AB53" s="313" t="s">
        <v>53</v>
      </c>
      <c r="AC53" s="313"/>
      <c r="AD53" s="313"/>
      <c r="AE53" s="314"/>
      <c r="AF53" s="315" t="s">
        <v>48</v>
      </c>
      <c r="AG53" s="316"/>
      <c r="AH53" s="316"/>
      <c r="AI53" s="316"/>
      <c r="AJ53" s="317">
        <f>VLOOKUP($AY$2,'別紙(連記式)'!$A$8:$BV$37,61,0)</f>
        <v>0</v>
      </c>
      <c r="AK53" s="317"/>
      <c r="AL53" s="317"/>
      <c r="AM53" s="317"/>
      <c r="AN53" s="317"/>
      <c r="AO53" s="317"/>
      <c r="AP53" s="317"/>
      <c r="AQ53" s="317"/>
      <c r="AR53" s="317"/>
      <c r="AS53" s="313" t="s">
        <v>53</v>
      </c>
      <c r="AT53" s="313"/>
      <c r="AU53" s="313"/>
      <c r="AV53" s="314"/>
    </row>
    <row r="54" spans="2:48" ht="24.75" customHeight="1">
      <c r="B54" s="247" t="s">
        <v>13</v>
      </c>
      <c r="C54" s="248"/>
      <c r="D54" s="248"/>
      <c r="E54" s="248"/>
      <c r="F54" s="248"/>
      <c r="G54" s="248"/>
      <c r="H54" s="248"/>
      <c r="I54" s="248"/>
      <c r="J54" s="248"/>
      <c r="K54" s="248"/>
      <c r="L54" s="248"/>
      <c r="M54" s="248"/>
      <c r="N54" s="249"/>
      <c r="O54" s="315" t="s">
        <v>47</v>
      </c>
      <c r="P54" s="316"/>
      <c r="Q54" s="316"/>
      <c r="R54" s="316"/>
      <c r="S54" s="317">
        <f>VLOOKUP($AY$2,'別紙(連記式)'!$A$8:$BV$37,62,0)</f>
        <v>0</v>
      </c>
      <c r="T54" s="317"/>
      <c r="U54" s="317"/>
      <c r="V54" s="317"/>
      <c r="W54" s="317"/>
      <c r="X54" s="317"/>
      <c r="Y54" s="317"/>
      <c r="Z54" s="317"/>
      <c r="AA54" s="317"/>
      <c r="AB54" s="313" t="s">
        <v>51</v>
      </c>
      <c r="AC54" s="313"/>
      <c r="AD54" s="313"/>
      <c r="AE54" s="314"/>
      <c r="AF54" s="315" t="s">
        <v>48</v>
      </c>
      <c r="AG54" s="316"/>
      <c r="AH54" s="316"/>
      <c r="AI54" s="316"/>
      <c r="AJ54" s="317">
        <f>VLOOKUP($AY$2,'別紙(連記式)'!$A$8:$BV$37,63,0)</f>
        <v>0</v>
      </c>
      <c r="AK54" s="317"/>
      <c r="AL54" s="317"/>
      <c r="AM54" s="317"/>
      <c r="AN54" s="317"/>
      <c r="AO54" s="317"/>
      <c r="AP54" s="317"/>
      <c r="AQ54" s="317"/>
      <c r="AR54" s="317"/>
      <c r="AS54" s="313" t="s">
        <v>51</v>
      </c>
      <c r="AT54" s="313"/>
      <c r="AU54" s="313"/>
      <c r="AV54" s="314"/>
    </row>
    <row r="55" spans="2:48" ht="24.75" customHeight="1">
      <c r="B55" s="318" t="s">
        <v>15</v>
      </c>
      <c r="C55" s="319"/>
      <c r="D55" s="319"/>
      <c r="E55" s="319"/>
      <c r="F55" s="319"/>
      <c r="G55" s="319"/>
      <c r="H55" s="319"/>
      <c r="I55" s="319"/>
      <c r="J55" s="319"/>
      <c r="K55" s="319"/>
      <c r="L55" s="319"/>
      <c r="M55" s="319"/>
      <c r="N55" s="320"/>
      <c r="O55" s="272" t="s">
        <v>47</v>
      </c>
      <c r="P55" s="273"/>
      <c r="Q55" s="273"/>
      <c r="R55" s="273"/>
      <c r="S55" s="321">
        <f>VLOOKUP($AY$2,'別紙(連記式)'!$A$8:$BV$37,64,0)</f>
        <v>0</v>
      </c>
      <c r="T55" s="321"/>
      <c r="U55" s="321"/>
      <c r="V55" s="321"/>
      <c r="W55" s="321"/>
      <c r="X55" s="321"/>
      <c r="Y55" s="321"/>
      <c r="Z55" s="321"/>
      <c r="AA55" s="321"/>
      <c r="AB55" s="322" t="s">
        <v>51</v>
      </c>
      <c r="AC55" s="322"/>
      <c r="AD55" s="322"/>
      <c r="AE55" s="323"/>
      <c r="AF55" s="272" t="s">
        <v>48</v>
      </c>
      <c r="AG55" s="273"/>
      <c r="AH55" s="273"/>
      <c r="AI55" s="273"/>
      <c r="AJ55" s="321">
        <f>VLOOKUP($AY$2,'別紙(連記式)'!$A$8:$BV$37,65,0)</f>
        <v>0</v>
      </c>
      <c r="AK55" s="321"/>
      <c r="AL55" s="321"/>
      <c r="AM55" s="321"/>
      <c r="AN55" s="321"/>
      <c r="AO55" s="321"/>
      <c r="AP55" s="321"/>
      <c r="AQ55" s="321"/>
      <c r="AR55" s="321"/>
      <c r="AS55" s="322" t="s">
        <v>51</v>
      </c>
      <c r="AT55" s="322"/>
      <c r="AU55" s="322"/>
      <c r="AV55" s="323"/>
    </row>
    <row r="56" spans="2:48" ht="33.75" customHeight="1">
      <c r="B56" s="318" t="s">
        <v>14</v>
      </c>
      <c r="C56" s="319"/>
      <c r="D56" s="319"/>
      <c r="E56" s="319"/>
      <c r="F56" s="319"/>
      <c r="G56" s="319"/>
      <c r="H56" s="319"/>
      <c r="I56" s="319"/>
      <c r="J56" s="319"/>
      <c r="K56" s="319"/>
      <c r="L56" s="319"/>
      <c r="M56" s="319"/>
      <c r="N56" s="320"/>
      <c r="O56" s="324">
        <f>VLOOKUP($AY$2,'別紙(連記式)'!$A$8:$BV$37,66,0)</f>
        <v>0</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6"/>
    </row>
    <row r="57" spans="2:48" ht="21.75" customHeight="1">
      <c r="B57" s="247" t="s">
        <v>8</v>
      </c>
      <c r="C57" s="248"/>
      <c r="D57" s="248"/>
      <c r="E57" s="248"/>
      <c r="F57" s="248"/>
      <c r="G57" s="248"/>
      <c r="H57" s="248"/>
      <c r="I57" s="248"/>
      <c r="J57" s="248"/>
      <c r="K57" s="248"/>
      <c r="L57" s="248"/>
      <c r="M57" s="248"/>
      <c r="N57" s="249"/>
      <c r="O57" s="324">
        <f>VLOOKUP($AY$2,'別紙(連記式)'!$A$8:$BV$37,67,0)</f>
        <v>0</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6"/>
    </row>
    <row r="58" spans="2:48" ht="18.600000000000001" customHeight="1">
      <c r="B58" s="179" t="s">
        <v>2</v>
      </c>
      <c r="C58" s="327"/>
      <c r="D58" s="327"/>
      <c r="E58" s="327"/>
      <c r="F58" s="327"/>
      <c r="G58" s="327"/>
      <c r="H58" s="327"/>
      <c r="I58" s="327"/>
      <c r="J58" s="327"/>
      <c r="K58" s="327"/>
      <c r="L58" s="327"/>
      <c r="M58" s="327"/>
      <c r="N58" s="328"/>
      <c r="O58" s="332" t="s">
        <v>36</v>
      </c>
      <c r="P58" s="333"/>
      <c r="Q58" s="333"/>
      <c r="R58" s="333"/>
      <c r="S58" s="333"/>
      <c r="T58" s="334"/>
      <c r="U58" s="335">
        <f>VLOOKUP($AY$2,'別紙(連記式)'!$A$8:$BV$37,68,0)</f>
        <v>0</v>
      </c>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6"/>
    </row>
    <row r="59" spans="2:48" ht="18.600000000000001" customHeight="1">
      <c r="B59" s="329"/>
      <c r="C59" s="330"/>
      <c r="D59" s="330"/>
      <c r="E59" s="330"/>
      <c r="F59" s="330"/>
      <c r="G59" s="330"/>
      <c r="H59" s="330"/>
      <c r="I59" s="330"/>
      <c r="J59" s="330"/>
      <c r="K59" s="330"/>
      <c r="L59" s="330"/>
      <c r="M59" s="330"/>
      <c r="N59" s="331"/>
      <c r="O59" s="337" t="s">
        <v>19</v>
      </c>
      <c r="P59" s="338"/>
      <c r="Q59" s="338"/>
      <c r="R59" s="338"/>
      <c r="S59" s="338"/>
      <c r="T59" s="338"/>
      <c r="U59" s="338">
        <f>VLOOKUP($AY$2,'別紙(連記式)'!$A$8:$BV$37,69,0)</f>
        <v>0</v>
      </c>
      <c r="V59" s="338"/>
      <c r="W59" s="338"/>
      <c r="X59" s="338"/>
      <c r="Y59" s="338"/>
      <c r="Z59" s="338"/>
      <c r="AA59" s="338"/>
      <c r="AB59" s="338"/>
      <c r="AC59" s="338"/>
      <c r="AD59" s="338"/>
      <c r="AE59" s="338"/>
      <c r="AF59" s="338"/>
      <c r="AG59" s="339" t="s">
        <v>0</v>
      </c>
      <c r="AH59" s="339"/>
      <c r="AI59" s="339"/>
      <c r="AJ59" s="339"/>
      <c r="AK59" s="339"/>
      <c r="AL59" s="358">
        <f>VLOOKUP($AY$2,'別紙(連記式)'!$A$8:$BV$37,70,0)</f>
        <v>0</v>
      </c>
      <c r="AM59" s="358"/>
      <c r="AN59" s="358"/>
      <c r="AO59" s="358"/>
      <c r="AP59" s="358"/>
      <c r="AQ59" s="358"/>
      <c r="AR59" s="358"/>
      <c r="AS59" s="358"/>
      <c r="AT59" s="358"/>
      <c r="AU59" s="358"/>
      <c r="AV59" s="359"/>
    </row>
    <row r="60" spans="2:48" ht="18.600000000000001" customHeight="1">
      <c r="B60" s="179" t="s">
        <v>3</v>
      </c>
      <c r="C60" s="180"/>
      <c r="D60" s="180"/>
      <c r="E60" s="180"/>
      <c r="F60" s="180"/>
      <c r="G60" s="180"/>
      <c r="H60" s="180"/>
      <c r="I60" s="180"/>
      <c r="J60" s="180"/>
      <c r="K60" s="180"/>
      <c r="L60" s="180"/>
      <c r="M60" s="180"/>
      <c r="N60" s="181"/>
      <c r="O60" s="360" t="s">
        <v>36</v>
      </c>
      <c r="P60" s="361"/>
      <c r="Q60" s="361"/>
      <c r="R60" s="361"/>
      <c r="S60" s="361"/>
      <c r="T60" s="361"/>
      <c r="U60" s="362">
        <f>VLOOKUP($AY$2,'別紙(連記式)'!$A$8:$BV$37,71,0)</f>
        <v>0</v>
      </c>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6"/>
    </row>
    <row r="61" spans="2:48" ht="18.600000000000001" customHeight="1">
      <c r="B61" s="182"/>
      <c r="C61" s="183"/>
      <c r="D61" s="183"/>
      <c r="E61" s="183"/>
      <c r="F61" s="183"/>
      <c r="G61" s="183"/>
      <c r="H61" s="183"/>
      <c r="I61" s="183"/>
      <c r="J61" s="183"/>
      <c r="K61" s="183"/>
      <c r="L61" s="183"/>
      <c r="M61" s="183"/>
      <c r="N61" s="184"/>
      <c r="O61" s="363" t="s">
        <v>19</v>
      </c>
      <c r="P61" s="364"/>
      <c r="Q61" s="364"/>
      <c r="R61" s="364"/>
      <c r="S61" s="364"/>
      <c r="T61" s="364"/>
      <c r="U61" s="364">
        <f>VLOOKUP($AY$2,'別紙(連記式)'!$A$8:$BV$37,72,0)</f>
        <v>0</v>
      </c>
      <c r="V61" s="364"/>
      <c r="W61" s="364"/>
      <c r="X61" s="364"/>
      <c r="Y61" s="364"/>
      <c r="Z61" s="364"/>
      <c r="AA61" s="364"/>
      <c r="AB61" s="364"/>
      <c r="AC61" s="364"/>
      <c r="AD61" s="364"/>
      <c r="AE61" s="364"/>
      <c r="AF61" s="364"/>
      <c r="AG61" s="365" t="s">
        <v>0</v>
      </c>
      <c r="AH61" s="365"/>
      <c r="AI61" s="365"/>
      <c r="AJ61" s="365"/>
      <c r="AK61" s="365"/>
      <c r="AL61" s="366">
        <f>VLOOKUP($AY$2,'別紙(連記式)'!$A$8:$BV$37,73,0)</f>
        <v>0</v>
      </c>
      <c r="AM61" s="366"/>
      <c r="AN61" s="366"/>
      <c r="AO61" s="366"/>
      <c r="AP61" s="366"/>
      <c r="AQ61" s="366"/>
      <c r="AR61" s="366"/>
      <c r="AS61" s="366"/>
      <c r="AT61" s="366"/>
      <c r="AU61" s="366"/>
      <c r="AV61" s="367"/>
    </row>
    <row r="62" spans="2:48" ht="18.600000000000001" customHeight="1">
      <c r="B62" s="226" t="s">
        <v>1</v>
      </c>
      <c r="C62" s="340"/>
      <c r="D62" s="340"/>
      <c r="E62" s="340"/>
      <c r="F62" s="340"/>
      <c r="G62" s="340"/>
      <c r="H62" s="340"/>
      <c r="I62" s="340"/>
      <c r="J62" s="340"/>
      <c r="K62" s="340"/>
      <c r="L62" s="340"/>
      <c r="M62" s="340"/>
      <c r="N62" s="341"/>
      <c r="O62" s="346">
        <f>VLOOKUP($AY$2,'別紙(連記式)'!$A$8:$BV$37,74,0)</f>
        <v>0</v>
      </c>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8"/>
    </row>
    <row r="63" spans="2:48" ht="18.600000000000001" customHeight="1">
      <c r="B63" s="342"/>
      <c r="C63" s="340"/>
      <c r="D63" s="340"/>
      <c r="E63" s="340"/>
      <c r="F63" s="340"/>
      <c r="G63" s="340"/>
      <c r="H63" s="340"/>
      <c r="I63" s="340"/>
      <c r="J63" s="340"/>
      <c r="K63" s="340"/>
      <c r="L63" s="340"/>
      <c r="M63" s="340"/>
      <c r="N63" s="341"/>
      <c r="O63" s="349"/>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1"/>
    </row>
    <row r="64" spans="2:48" ht="18.600000000000001" customHeight="1">
      <c r="B64" s="342"/>
      <c r="C64" s="340"/>
      <c r="D64" s="340"/>
      <c r="E64" s="340"/>
      <c r="F64" s="340"/>
      <c r="G64" s="340"/>
      <c r="H64" s="340"/>
      <c r="I64" s="340"/>
      <c r="J64" s="340"/>
      <c r="K64" s="340"/>
      <c r="L64" s="340"/>
      <c r="M64" s="340"/>
      <c r="N64" s="341"/>
      <c r="O64" s="349"/>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1"/>
    </row>
    <row r="65" spans="2:48" ht="18.600000000000001" customHeight="1">
      <c r="B65" s="342"/>
      <c r="C65" s="340"/>
      <c r="D65" s="340"/>
      <c r="E65" s="340"/>
      <c r="F65" s="340"/>
      <c r="G65" s="340"/>
      <c r="H65" s="340"/>
      <c r="I65" s="340"/>
      <c r="J65" s="340"/>
      <c r="K65" s="340"/>
      <c r="L65" s="340"/>
      <c r="M65" s="340"/>
      <c r="N65" s="341"/>
      <c r="O65" s="352"/>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4"/>
    </row>
    <row r="66" spans="2:48" ht="18.600000000000001" customHeight="1">
      <c r="B66" s="343"/>
      <c r="C66" s="344"/>
      <c r="D66" s="344"/>
      <c r="E66" s="344"/>
      <c r="F66" s="344"/>
      <c r="G66" s="344"/>
      <c r="H66" s="344"/>
      <c r="I66" s="344"/>
      <c r="J66" s="344"/>
      <c r="K66" s="344"/>
      <c r="L66" s="344"/>
      <c r="M66" s="344"/>
      <c r="N66" s="345"/>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7"/>
    </row>
  </sheetData>
  <mergeCells count="231">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O32:R32"/>
    <mergeCell ref="S32:U32"/>
    <mergeCell ref="V32:X32"/>
    <mergeCell ref="Y32:AA32"/>
    <mergeCell ref="AB32:AE32"/>
    <mergeCell ref="AF30:AV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2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oddFooter>&amp;R_x000D_&amp;1#&amp;"Calibri"&amp;8&amp;K0000FF 通常文書（社内外関係者限り）</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00cbfd-4034-41bf-afa5-12d64988603c">
      <Terms xmlns="http://schemas.microsoft.com/office/infopath/2007/PartnerControls"/>
    </lcf76f155ced4ddcb4097134ff3c332f>
    <TaxCatchAll xmlns="be7c16aa-b491-475c-8014-35bb49d7ba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488AEF9F7684A4ABAB53AD8C34263E0" ma:contentTypeVersion="18" ma:contentTypeDescription="新しいドキュメントを作成します。" ma:contentTypeScope="" ma:versionID="c08b07a52ad47ecfd3069c72464a96b9">
  <xsd:schema xmlns:xsd="http://www.w3.org/2001/XMLSchema" xmlns:xs="http://www.w3.org/2001/XMLSchema" xmlns:p="http://schemas.microsoft.com/office/2006/metadata/properties" xmlns:ns2="f400cbfd-4034-41bf-afa5-12d64988603c" xmlns:ns3="be7c16aa-b491-475c-8014-35bb49d7baf4" targetNamespace="http://schemas.microsoft.com/office/2006/metadata/properties" ma:root="true" ma:fieldsID="18aa302dc52d98f44f59b8884777c4d2" ns2:_="" ns3:_="">
    <xsd:import namespace="f400cbfd-4034-41bf-afa5-12d64988603c"/>
    <xsd:import namespace="be7c16aa-b491-475c-8014-35bb49d7ba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cbfd-4034-41bf-afa5-12d649886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7c16aa-b491-475c-8014-35bb49d7baf4"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bf266c6-5b7d-4a2a-a7f4-56d0775b7286}" ma:internalName="TaxCatchAll" ma:showField="CatchAllData" ma:web="be7c16aa-b491-475c-8014-35bb49d7ba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9568C-D08D-4049-B0EC-C9FD3B578AD1}">
  <ds:schemaRefs>
    <ds:schemaRef ds:uri="http://schemas.openxmlformats.org/package/2006/metadata/core-properties"/>
    <ds:schemaRef ds:uri="http://purl.org/dc/elements/1.1/"/>
    <ds:schemaRef ds:uri="http://schemas.microsoft.com/office/infopath/2007/PartnerControls"/>
    <ds:schemaRef ds:uri="be7c16aa-b491-475c-8014-35bb49d7baf4"/>
    <ds:schemaRef ds:uri="http://schemas.microsoft.com/office/2006/metadata/properties"/>
    <ds:schemaRef ds:uri="http://purl.org/dc/terms/"/>
    <ds:schemaRef ds:uri="f400cbfd-4034-41bf-afa5-12d64988603c"/>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9CC8D077-CFED-4CDC-9539-CB80DD666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cbfd-4034-41bf-afa5-12d64988603c"/>
    <ds:schemaRef ds:uri="be7c16aa-b491-475c-8014-35bb49d7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DA0AC4-1D60-483B-A8DF-987E4F97C5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34</vt:i4>
      </vt:variant>
    </vt:vector>
  </HeadingPairs>
  <TitlesOfParts>
    <vt:vector size="67" baseType="lpstr">
      <vt:lpstr>接続供給兼基本契約申込書 ※契約者毎の申込み</vt:lpstr>
      <vt:lpstr>接続供給兼基本契約申込書　※代表者による申込み</vt:lpstr>
      <vt:lpstr>別紙(連記式)</vt:lpstr>
      <vt:lpstr>別紙_開始 （時間分割型）-1</vt:lpstr>
      <vt:lpstr>別紙_開始 （時間分割型） -2</vt:lpstr>
      <vt:lpstr>別紙_開始 （時間分割型） -3</vt:lpstr>
      <vt:lpstr>別紙_開始 （時間分割型） -4</vt:lpstr>
      <vt:lpstr>別紙_開始 （時間分割型） -5</vt:lpstr>
      <vt:lpstr>別紙_開始 （時間分割型） -6</vt:lpstr>
      <vt:lpstr>別紙_開始 （時間分割型） -7</vt:lpstr>
      <vt:lpstr>別紙_開始 （時間分割型） -8</vt:lpstr>
      <vt:lpstr>別紙_開始 （時間分割型） -9</vt:lpstr>
      <vt:lpstr>別紙_開始 （時間分割型） -10</vt:lpstr>
      <vt:lpstr>別紙_開始 （時間分割型） -11</vt:lpstr>
      <vt:lpstr>別紙_開始 （時間分割型） -12</vt:lpstr>
      <vt:lpstr>別紙_開始 （時間分割型） -13</vt:lpstr>
      <vt:lpstr>別紙_開始 （時間分割型） -14</vt:lpstr>
      <vt:lpstr>別紙_開始 （時間分割型） -15</vt:lpstr>
      <vt:lpstr>別紙_開始 （時間分割型） -16</vt:lpstr>
      <vt:lpstr>別紙_開始 （時間分割型） -17</vt:lpstr>
      <vt:lpstr>別紙_開始 （時間分割型） -18</vt:lpstr>
      <vt:lpstr>別紙_開始 （時間分割型） -19</vt:lpstr>
      <vt:lpstr>別紙_開始 （時間分割型） -20</vt:lpstr>
      <vt:lpstr>別紙_開始 （時間分割型） -21</vt:lpstr>
      <vt:lpstr>別紙_開始 （時間分割型） -22</vt:lpstr>
      <vt:lpstr>別紙_開始 （時間分割型） -23</vt:lpstr>
      <vt:lpstr>別紙_開始 （時間分割型） -24</vt:lpstr>
      <vt:lpstr>別紙_開始 （時間分割型） -25</vt:lpstr>
      <vt:lpstr>別紙_開始 （時間分割型） -26</vt:lpstr>
      <vt:lpstr>別紙_開始 （時間分割型） -27</vt:lpstr>
      <vt:lpstr>別紙_開始 （時間分割型） -28</vt:lpstr>
      <vt:lpstr>別紙_開始 （時間分割型） -29</vt:lpstr>
      <vt:lpstr>別紙_開始 （時間分割型） -30</vt:lpstr>
      <vt:lpstr>'別紙(連記式)'!Data</vt:lpstr>
      <vt:lpstr>'接続供給兼基本契約申込書 ※契約者毎の申込み'!Print_Area</vt:lpstr>
      <vt:lpstr>'接続供給兼基本契約申込書　※代表者による申込み'!Print_Area</vt:lpstr>
      <vt:lpstr>'別紙(連記式)'!Print_Area</vt:lpstr>
      <vt:lpstr>'別紙_開始 （時間分割型） -10'!Print_Area</vt:lpstr>
      <vt:lpstr>'別紙_開始 （時間分割型） -11'!Print_Area</vt:lpstr>
      <vt:lpstr>'別紙_開始 （時間分割型） -12'!Print_Area</vt:lpstr>
      <vt:lpstr>'別紙_開始 （時間分割型） -13'!Print_Area</vt:lpstr>
      <vt:lpstr>'別紙_開始 （時間分割型） -14'!Print_Area</vt:lpstr>
      <vt:lpstr>'別紙_開始 （時間分割型） -15'!Print_Area</vt:lpstr>
      <vt:lpstr>'別紙_開始 （時間分割型） -16'!Print_Area</vt:lpstr>
      <vt:lpstr>'別紙_開始 （時間分割型） -17'!Print_Area</vt:lpstr>
      <vt:lpstr>'別紙_開始 （時間分割型） -18'!Print_Area</vt:lpstr>
      <vt:lpstr>'別紙_開始 （時間分割型） -19'!Print_Area</vt:lpstr>
      <vt:lpstr>'別紙_開始 （時間分割型） -2'!Print_Area</vt:lpstr>
      <vt:lpstr>'別紙_開始 （時間分割型） -20'!Print_Area</vt:lpstr>
      <vt:lpstr>'別紙_開始 （時間分割型） -21'!Print_Area</vt:lpstr>
      <vt:lpstr>'別紙_開始 （時間分割型） -22'!Print_Area</vt:lpstr>
      <vt:lpstr>'別紙_開始 （時間分割型） -23'!Print_Area</vt:lpstr>
      <vt:lpstr>'別紙_開始 （時間分割型） -24'!Print_Area</vt:lpstr>
      <vt:lpstr>'別紙_開始 （時間分割型） -25'!Print_Area</vt:lpstr>
      <vt:lpstr>'別紙_開始 （時間分割型） -26'!Print_Area</vt:lpstr>
      <vt:lpstr>'別紙_開始 （時間分割型） -27'!Print_Area</vt:lpstr>
      <vt:lpstr>'別紙_開始 （時間分割型） -28'!Print_Area</vt:lpstr>
      <vt:lpstr>'別紙_開始 （時間分割型） -29'!Print_Area</vt:lpstr>
      <vt:lpstr>'別紙_開始 （時間分割型） -3'!Print_Area</vt:lpstr>
      <vt:lpstr>'別紙_開始 （時間分割型） -30'!Print_Area</vt:lpstr>
      <vt:lpstr>'別紙_開始 （時間分割型） -4'!Print_Area</vt:lpstr>
      <vt:lpstr>'別紙_開始 （時間分割型） -5'!Print_Area</vt:lpstr>
      <vt:lpstr>'別紙_開始 （時間分割型） -6'!Print_Area</vt:lpstr>
      <vt:lpstr>'別紙_開始 （時間分割型） -7'!Print_Area</vt:lpstr>
      <vt:lpstr>'別紙_開始 （時間分割型） -8'!Print_Area</vt:lpstr>
      <vt:lpstr>'別紙_開始 （時間分割型） -9'!Print_Area</vt:lpstr>
      <vt:lpstr>'別紙_開始 （時間分割型）-1'!Print_Area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2025-01-06T03:00:36Z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2024-09-20T01:17:13Z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a337498a-2d54-40b1-9ac0-fc4e78a98521</vt:lpwstr>
  </property>
  <property fmtid="{D5CDD505-2E9C-101B-9397-08002B2CF9AE}" pid="8" name="MSIP_Label_ea60d57e-af5b-4752-ac57-3e4f28ca11dc_ContentBits">
    <vt:lpwstr>0</vt:lpwstr>
  </property>
  <property fmtid="{D5CDD505-2E9C-101B-9397-08002B2CF9AE}" pid="9" name="ContentTypeId">
    <vt:lpwstr>0x0101001488AEF9F7684A4ABAB53AD8C34263E0</vt:lpwstr>
  </property>
  <property fmtid="{D5CDD505-2E9C-101B-9397-08002B2CF9AE}" pid="10" name="MediaServiceImageTags">
    <vt:lpwstr/>
  </property>
  <property fmtid="{D5CDD505-2E9C-101B-9397-08002B2CF9AE}" pid="11" name="MSIP_Label_4af1e357-46cc-4a4b-831a-8932be31b0eb_Enabled">
    <vt:lpwstr>true</vt:lpwstr>
  </property>
  <property fmtid="{D5CDD505-2E9C-101B-9397-08002B2CF9AE}" pid="12" name="MSIP_Label_4af1e357-46cc-4a4b-831a-8932be31b0eb_SetDate">
    <vt:lpwstr>2025-01-06T01:47:14Z</vt:lpwstr>
  </property>
  <property fmtid="{D5CDD505-2E9C-101B-9397-08002B2CF9AE}" pid="13" name="MSIP_Label_4af1e357-46cc-4a4b-831a-8932be31b0eb_Method">
    <vt:lpwstr>Standard</vt:lpwstr>
  </property>
  <property fmtid="{D5CDD505-2E9C-101B-9397-08002B2CF9AE}" pid="14" name="MSIP_Label_4af1e357-46cc-4a4b-831a-8932be31b0eb_Name">
    <vt:lpwstr>通常文書</vt:lpwstr>
  </property>
  <property fmtid="{D5CDD505-2E9C-101B-9397-08002B2CF9AE}" pid="15" name="MSIP_Label_4af1e357-46cc-4a4b-831a-8932be31b0eb_SiteId">
    <vt:lpwstr>ca804edf-f27e-402a-b3ae-457a4c3a5638</vt:lpwstr>
  </property>
  <property fmtid="{D5CDD505-2E9C-101B-9397-08002B2CF9AE}" pid="16" name="MSIP_Label_4af1e357-46cc-4a4b-831a-8932be31b0eb_ActionId">
    <vt:lpwstr>130e3cb5-c08c-4bf2-b068-e7ffa04c7301</vt:lpwstr>
  </property>
  <property fmtid="{D5CDD505-2E9C-101B-9397-08002B2CF9AE}" pid="17" name="MSIP_Label_4af1e357-46cc-4a4b-831a-8932be31b0eb_ContentBits">
    <vt:lpwstr>2</vt:lpwstr>
  </property>
</Properties>
</file>